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-120" yWindow="-120" windowWidth="23250" windowHeight="13170" tabRatio="905" activeTab="5"/>
  </bookViews>
  <sheets>
    <sheet name="Биланс успеха" sheetId="29" r:id="rId1"/>
    <sheet name="Биланс стања" sheetId="27" r:id="rId2"/>
    <sheet name="Извештај о новчаним токовима" sheetId="28" r:id="rId3"/>
    <sheet name="Трошкови запослених" sheetId="22" r:id="rId4"/>
    <sheet name="Динамика запослених" sheetId="26" r:id="rId5"/>
    <sheet name="Запослени (МИН-МАХ)" sheetId="19" r:id="rId6"/>
    <sheet name="Приходи из буџета" sheetId="20" r:id="rId7"/>
    <sheet name="Ср. за посебне намене" sheetId="10" r:id="rId8"/>
    <sheet name="Добит " sheetId="21" r:id="rId9"/>
    <sheet name="Кредити " sheetId="23" r:id="rId10"/>
    <sheet name="Готовина" sheetId="14" r:id="rId11"/>
    <sheet name="Извештај о инвестицијама" sheetId="30" r:id="rId12"/>
    <sheet name="Пот, обавезе и суд. спорови" sheetId="31" r:id="rId13"/>
  </sheets>
  <definedNames>
    <definedName name="_xlnm.Print_Area" localSheetId="1">'Биланс стања'!$A$1:$I$145</definedName>
    <definedName name="_xlnm.Print_Area" localSheetId="10">Готовина!$A$1:$I$65</definedName>
    <definedName name="_xlnm.Print_Area" localSheetId="4">'Динамика запослених'!$B$1:$L$40</definedName>
    <definedName name="_xlnm.Print_Area" localSheetId="2">'Извештај о новчаним токовима'!$A$1:$H$69</definedName>
    <definedName name="_xlnm.Print_Area" localSheetId="7">'Ср. за посебне намене'!$B$2:$K$78</definedName>
    <definedName name="_xlnm.Print_Area" localSheetId="3">'Трошкови запослених'!$A$1:$H$41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9"/>
  <c r="E34" s="1"/>
  <c r="E22"/>
  <c r="C63" i="21"/>
  <c r="C58"/>
  <c r="C53"/>
  <c r="C48"/>
  <c r="C43"/>
  <c r="I11" i="10"/>
  <c r="I12"/>
  <c r="I13"/>
  <c r="I14"/>
  <c r="I15"/>
  <c r="I16"/>
  <c r="I10"/>
  <c r="J32" i="26"/>
  <c r="G32"/>
  <c r="D32"/>
  <c r="H37" i="22" l="1"/>
  <c r="H32"/>
  <c r="H31"/>
  <c r="H29"/>
  <c r="H7"/>
  <c r="H8"/>
  <c r="H9"/>
  <c r="H10"/>
  <c r="H11"/>
  <c r="H12"/>
  <c r="H13"/>
  <c r="H24"/>
  <c r="H25"/>
  <c r="H26"/>
  <c r="H34"/>
  <c r="H36"/>
  <c r="H6"/>
  <c r="H54" i="28"/>
  <c r="H33"/>
  <c r="H34"/>
  <c r="H20"/>
  <c r="H21"/>
  <c r="H22"/>
  <c r="H23"/>
  <c r="H18"/>
  <c r="H17"/>
  <c r="H15"/>
  <c r="H53"/>
  <c r="H62"/>
  <c r="F47"/>
  <c r="F57" s="1"/>
  <c r="F32"/>
  <c r="F37" s="1"/>
  <c r="F14"/>
  <c r="F59" s="1"/>
  <c r="F9"/>
  <c r="F58" s="1"/>
  <c r="F60" s="1"/>
  <c r="F65" s="1"/>
  <c r="E58"/>
  <c r="G58"/>
  <c r="E57"/>
  <c r="G57"/>
  <c r="D57"/>
  <c r="E47"/>
  <c r="G47"/>
  <c r="D47"/>
  <c r="D37"/>
  <c r="E32"/>
  <c r="G32"/>
  <c r="G37" s="1"/>
  <c r="D32"/>
  <c r="D14"/>
  <c r="D59" s="1"/>
  <c r="H13"/>
  <c r="H12"/>
  <c r="H10"/>
  <c r="H9"/>
  <c r="E14"/>
  <c r="E23" s="1"/>
  <c r="G14"/>
  <c r="G23" s="1"/>
  <c r="E9"/>
  <c r="G9"/>
  <c r="D9"/>
  <c r="I143" i="27"/>
  <c r="G132"/>
  <c r="G124"/>
  <c r="G114"/>
  <c r="G99"/>
  <c r="G92" s="1"/>
  <c r="G94"/>
  <c r="G85"/>
  <c r="G77"/>
  <c r="G57"/>
  <c r="G41" s="1"/>
  <c r="G50"/>
  <c r="G43"/>
  <c r="G18"/>
  <c r="G9" s="1"/>
  <c r="G11"/>
  <c r="F132"/>
  <c r="H132"/>
  <c r="E132"/>
  <c r="F124"/>
  <c r="H124"/>
  <c r="E124"/>
  <c r="E114"/>
  <c r="F114"/>
  <c r="H114"/>
  <c r="F99"/>
  <c r="F92" s="1"/>
  <c r="H99"/>
  <c r="E99"/>
  <c r="F94"/>
  <c r="H94"/>
  <c r="I94" s="1"/>
  <c r="E94"/>
  <c r="F85"/>
  <c r="H85"/>
  <c r="H77" s="1"/>
  <c r="E85"/>
  <c r="E77" s="1"/>
  <c r="F77"/>
  <c r="I73"/>
  <c r="F74"/>
  <c r="F41"/>
  <c r="F57"/>
  <c r="H57"/>
  <c r="E57"/>
  <c r="F50"/>
  <c r="H50"/>
  <c r="I50" s="1"/>
  <c r="E50"/>
  <c r="F43"/>
  <c r="H43"/>
  <c r="I43" s="1"/>
  <c r="E43"/>
  <c r="I98"/>
  <c r="I96"/>
  <c r="I104"/>
  <c r="I118"/>
  <c r="I128"/>
  <c r="I134"/>
  <c r="I135"/>
  <c r="I79"/>
  <c r="I59"/>
  <c r="I52"/>
  <c r="I46"/>
  <c r="I45"/>
  <c r="I44"/>
  <c r="I40"/>
  <c r="I21"/>
  <c r="I20"/>
  <c r="I19"/>
  <c r="F18"/>
  <c r="F9" s="1"/>
  <c r="H18"/>
  <c r="E18"/>
  <c r="I14"/>
  <c r="I11"/>
  <c r="I12"/>
  <c r="H9"/>
  <c r="F11"/>
  <c r="H11"/>
  <c r="E11"/>
  <c r="E9" s="1"/>
  <c r="I9" i="29"/>
  <c r="I71"/>
  <c r="I62"/>
  <c r="I56"/>
  <c r="I57"/>
  <c r="I32"/>
  <c r="I22"/>
  <c r="I12"/>
  <c r="I11"/>
  <c r="I14"/>
  <c r="I15"/>
  <c r="I20"/>
  <c r="G56"/>
  <c r="G42"/>
  <c r="G49" s="1"/>
  <c r="G36"/>
  <c r="I36" s="1"/>
  <c r="G22"/>
  <c r="G14"/>
  <c r="G11"/>
  <c r="G10" s="1"/>
  <c r="G9"/>
  <c r="G54" s="1"/>
  <c r="G58" s="1"/>
  <c r="H42"/>
  <c r="H36"/>
  <c r="H71"/>
  <c r="F71"/>
  <c r="F62"/>
  <c r="H62"/>
  <c r="F58"/>
  <c r="H58"/>
  <c r="F56"/>
  <c r="H56"/>
  <c r="F54"/>
  <c r="H54"/>
  <c r="F49"/>
  <c r="H49"/>
  <c r="F42"/>
  <c r="E42"/>
  <c r="E56" s="1"/>
  <c r="F36"/>
  <c r="E36"/>
  <c r="H35"/>
  <c r="F34"/>
  <c r="F9"/>
  <c r="H9"/>
  <c r="F10"/>
  <c r="H10"/>
  <c r="E54"/>
  <c r="E11"/>
  <c r="F11"/>
  <c r="H11"/>
  <c r="E10"/>
  <c r="F22"/>
  <c r="H22"/>
  <c r="F14"/>
  <c r="H14"/>
  <c r="E14"/>
  <c r="G33" i="14"/>
  <c r="F33"/>
  <c r="H18" i="23"/>
  <c r="H25"/>
  <c r="H43" i="28"/>
  <c r="I75" i="27"/>
  <c r="I72"/>
  <c r="I8"/>
  <c r="I10"/>
  <c r="I13"/>
  <c r="I15"/>
  <c r="I16"/>
  <c r="I17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2"/>
  <c r="I47"/>
  <c r="I48"/>
  <c r="I49"/>
  <c r="I53"/>
  <c r="I54"/>
  <c r="I55"/>
  <c r="I56"/>
  <c r="I58"/>
  <c r="I60"/>
  <c r="I62"/>
  <c r="I63"/>
  <c r="I64"/>
  <c r="I65"/>
  <c r="I66"/>
  <c r="I67"/>
  <c r="I68"/>
  <c r="I69"/>
  <c r="I70"/>
  <c r="I71"/>
  <c r="I76"/>
  <c r="I78"/>
  <c r="I80"/>
  <c r="I81"/>
  <c r="I83"/>
  <c r="I84"/>
  <c r="I85"/>
  <c r="I88"/>
  <c r="I89"/>
  <c r="I90"/>
  <c r="I91"/>
  <c r="I93"/>
  <c r="I95"/>
  <c r="I100"/>
  <c r="I101"/>
  <c r="I102"/>
  <c r="I103"/>
  <c r="I105"/>
  <c r="I106"/>
  <c r="I107"/>
  <c r="I108"/>
  <c r="I109"/>
  <c r="I110"/>
  <c r="I113"/>
  <c r="I115"/>
  <c r="I116"/>
  <c r="I117"/>
  <c r="I119"/>
  <c r="I120"/>
  <c r="I121"/>
  <c r="I122"/>
  <c r="I123"/>
  <c r="I125"/>
  <c r="I126"/>
  <c r="I127"/>
  <c r="I129"/>
  <c r="I130"/>
  <c r="I131"/>
  <c r="I133"/>
  <c r="I136"/>
  <c r="I137"/>
  <c r="I139"/>
  <c r="I140"/>
  <c r="I142"/>
  <c r="I69" i="29"/>
  <c r="I33"/>
  <c r="I16"/>
  <c r="I17"/>
  <c r="I18"/>
  <c r="I19"/>
  <c r="I21"/>
  <c r="I23"/>
  <c r="I24"/>
  <c r="I25"/>
  <c r="I26"/>
  <c r="I27"/>
  <c r="I28"/>
  <c r="I29"/>
  <c r="I30"/>
  <c r="I31"/>
  <c r="I35"/>
  <c r="I37"/>
  <c r="I38"/>
  <c r="I39"/>
  <c r="I40"/>
  <c r="I41"/>
  <c r="I42"/>
  <c r="I43"/>
  <c r="I44"/>
  <c r="I45"/>
  <c r="I46"/>
  <c r="I47"/>
  <c r="I48"/>
  <c r="I50"/>
  <c r="I51"/>
  <c r="I52"/>
  <c r="I53"/>
  <c r="I55"/>
  <c r="I59"/>
  <c r="I60"/>
  <c r="I61"/>
  <c r="I64"/>
  <c r="I65"/>
  <c r="I66"/>
  <c r="I67"/>
  <c r="I70"/>
  <c r="I73"/>
  <c r="I74"/>
  <c r="I75"/>
  <c r="I76"/>
  <c r="I77"/>
  <c r="I78"/>
  <c r="I79"/>
  <c r="I80"/>
  <c r="I81"/>
  <c r="D23" i="28" l="1"/>
  <c r="D58"/>
  <c r="D60" s="1"/>
  <c r="D65" s="1"/>
  <c r="E111" i="27"/>
  <c r="E141" s="1"/>
  <c r="E92"/>
  <c r="E41"/>
  <c r="E74" s="1"/>
  <c r="E49" i="29"/>
  <c r="E58"/>
  <c r="E62" s="1"/>
  <c r="E71" s="1"/>
  <c r="E59" i="28"/>
  <c r="E60" s="1"/>
  <c r="E65" s="1"/>
  <c r="E37"/>
  <c r="G59"/>
  <c r="G60" s="1"/>
  <c r="G65" s="1"/>
  <c r="F23"/>
  <c r="F111" i="27"/>
  <c r="I99"/>
  <c r="H111"/>
  <c r="H92"/>
  <c r="H141" s="1"/>
  <c r="I132"/>
  <c r="G111"/>
  <c r="I111" s="1"/>
  <c r="F141"/>
  <c r="I77"/>
  <c r="G74"/>
  <c r="I18"/>
  <c r="I114"/>
  <c r="I57"/>
  <c r="I92"/>
  <c r="I124"/>
  <c r="H41"/>
  <c r="H74" s="1"/>
  <c r="I9"/>
  <c r="I10" i="29"/>
  <c r="G62"/>
  <c r="G71" s="1"/>
  <c r="I58"/>
  <c r="I54"/>
  <c r="I49"/>
  <c r="G34"/>
  <c r="H65" i="28"/>
  <c r="H66"/>
  <c r="H64"/>
  <c r="H63"/>
  <c r="H61"/>
  <c r="H60"/>
  <c r="H59"/>
  <c r="H58"/>
  <c r="H57"/>
  <c r="H56"/>
  <c r="H55"/>
  <c r="H52"/>
  <c r="H50"/>
  <c r="H49"/>
  <c r="H48"/>
  <c r="H47"/>
  <c r="H46"/>
  <c r="H45"/>
  <c r="H44"/>
  <c r="H42"/>
  <c r="H41"/>
  <c r="H40"/>
  <c r="H39"/>
  <c r="H38"/>
  <c r="H37"/>
  <c r="H36"/>
  <c r="H35"/>
  <c r="H32"/>
  <c r="H31"/>
  <c r="H30"/>
  <c r="H29"/>
  <c r="H28"/>
  <c r="H27"/>
  <c r="H26"/>
  <c r="H25"/>
  <c r="H24"/>
  <c r="H16"/>
  <c r="H14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G141" i="27" l="1"/>
  <c r="I74"/>
  <c r="I41"/>
  <c r="I141" l="1"/>
</calcChain>
</file>

<file path=xl/sharedStrings.xml><?xml version="1.0" encoding="utf-8"?>
<sst xmlns="http://schemas.openxmlformats.org/spreadsheetml/2006/main" count="1261" uniqueCount="907">
  <si>
    <t>План</t>
  </si>
  <si>
    <t xml:space="preserve">   ...................</t>
  </si>
  <si>
    <t>Укупно кредитно задужење</t>
  </si>
  <si>
    <t>у динарима</t>
  </si>
  <si>
    <t>Р. бр.</t>
  </si>
  <si>
    <t>Позиција</t>
  </si>
  <si>
    <t>Трошкови запослених</t>
  </si>
  <si>
    <t>Накнаде по уговору о делу</t>
  </si>
  <si>
    <t>Накнаде по ауторским уговорима</t>
  </si>
  <si>
    <t>Накнаде по уговору о привременим и повременим пословима</t>
  </si>
  <si>
    <t>Накнаде физичким лицима по основу осталих уговора</t>
  </si>
  <si>
    <t>Превоз запослених на посао и са посла</t>
  </si>
  <si>
    <t>Отпремнина за одлазак у пензију</t>
  </si>
  <si>
    <t>Јубиларне награде</t>
  </si>
  <si>
    <t>Смештај и исхрана на терену</t>
  </si>
  <si>
    <t>Помоћ радницима и породици радника</t>
  </si>
  <si>
    <t>Стипендије</t>
  </si>
  <si>
    <t>Остале накнаде трошкова запосленима и осталим физичким лицима</t>
  </si>
  <si>
    <t>Одлив кадрова</t>
  </si>
  <si>
    <t>Пријем</t>
  </si>
  <si>
    <t>Кредитор</t>
  </si>
  <si>
    <t>Назив кредита / Пројекта</t>
  </si>
  <si>
    <t>Валута</t>
  </si>
  <si>
    <t>Рок отплате без периода почека</t>
  </si>
  <si>
    <t>Датум прве отплате</t>
  </si>
  <si>
    <t>Каматна стопа</t>
  </si>
  <si>
    <t>Број отплата током једне године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</si>
  <si>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</si>
  <si>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</si>
  <si>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</si>
  <si>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</si>
  <si>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</si>
  <si>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</si>
  <si>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</si>
  <si>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</si>
  <si>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Страни кредитор</t>
  </si>
  <si>
    <t>од чега за ликвидност</t>
  </si>
  <si>
    <t xml:space="preserve">ТРОШКОВИ ЗАПОСЛЕНИХ </t>
  </si>
  <si>
    <t xml:space="preserve">ДИНАМИКА ЗАПОСЛЕНИХ 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</si>
  <si>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</si>
  <si>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</si>
  <si>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</si>
  <si>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</si>
  <si>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Спонзорство</t>
  </si>
  <si>
    <t>Донације</t>
  </si>
  <si>
    <t xml:space="preserve">Планирано </t>
  </si>
  <si>
    <t>Реализација</t>
  </si>
  <si>
    <t>Број прималаца</t>
  </si>
  <si>
    <t>СРЕДСТВА ЗА ПОСЕБНЕ НАМЕНЕ</t>
  </si>
  <si>
    <t>Остало</t>
  </si>
  <si>
    <t xml:space="preserve">КРЕДИТНА ЗАДУЖЕНОСТ </t>
  </si>
  <si>
    <t>Домаћи кредитор</t>
  </si>
  <si>
    <t xml:space="preserve">                  План плаћања по кредиту за текућу годину                                                  у динарима</t>
  </si>
  <si>
    <t>1.</t>
  </si>
  <si>
    <t>2.</t>
  </si>
  <si>
    <t>3.</t>
  </si>
  <si>
    <t>4.</t>
  </si>
  <si>
    <t>5.</t>
  </si>
  <si>
    <t>6.</t>
  </si>
  <si>
    <t>7.</t>
  </si>
  <si>
    <t>Група рачуна, рачун</t>
  </si>
  <si>
    <t>П О З И Ц И Ј А</t>
  </si>
  <si>
    <t>АКТИВА</t>
  </si>
  <si>
    <t>14</t>
  </si>
  <si>
    <t>24</t>
  </si>
  <si>
    <t>29</t>
  </si>
  <si>
    <t>ПАСИВА</t>
  </si>
  <si>
    <t xml:space="preserve">План </t>
  </si>
  <si>
    <t>ИЗВЕШТАЈ О ТОКОВИМА ГОТОВИНЕ</t>
  </si>
  <si>
    <t>5. Примљене дивиденде</t>
  </si>
  <si>
    <t>1. Увећање основног капитала</t>
  </si>
  <si>
    <t xml:space="preserve">Број прималаца накнаде по уговору о делу </t>
  </si>
  <si>
    <t xml:space="preserve">Број прималаца наканде по ауторским уговорима </t>
  </si>
  <si>
    <t>Број прималаца накнаде по уговору о привременим и повременим пословима</t>
  </si>
  <si>
    <t xml:space="preserve">Број прималаца наканде по основу осталих уговора </t>
  </si>
  <si>
    <t>Накнаде члановима управног одбора</t>
  </si>
  <si>
    <t xml:space="preserve">Број чланова управног одбора </t>
  </si>
  <si>
    <t>Наканде члановима надзорног одбора</t>
  </si>
  <si>
    <t>Број чланова надзорног одбора</t>
  </si>
  <si>
    <t xml:space="preserve">Дневнице на службеном путу </t>
  </si>
  <si>
    <t xml:space="preserve">Накнаде трошкова на службеном путу
 </t>
  </si>
  <si>
    <t>Маса НЕТО зарада (зарада по одбитку припадајућих пореза и доприноса на терет запосленог)</t>
  </si>
  <si>
    <t>Број чланова скупштине</t>
  </si>
  <si>
    <t>Накнаде члановима скупштине</t>
  </si>
  <si>
    <t>АОП</t>
  </si>
  <si>
    <t>010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</si>
  <si>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</si>
  <si>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</si>
  <si>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</si>
  <si>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</si>
  <si>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</si>
  <si>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</si>
  <si>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69-59</t>
  </si>
  <si>
    <t>013</t>
  </si>
  <si>
    <t>017</t>
  </si>
  <si>
    <t>023</t>
  </si>
  <si>
    <t>024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</si>
  <si>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</si>
  <si>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</si>
  <si>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</si>
  <si>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</si>
  <si>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</si>
  <si>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</si>
  <si>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</si>
  <si>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</si>
  <si>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</si>
  <si>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</si>
  <si>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</si>
  <si>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</si>
  <si>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</si>
  <si>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</si>
  <si>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</si>
  <si>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</si>
  <si>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</si>
  <si>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</si>
  <si>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</si>
  <si>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</si>
  <si>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</si>
  <si>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</si>
  <si>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</si>
  <si>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</si>
  <si>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 xml:space="preserve"> - на неодређено време</t>
  </si>
  <si>
    <t>- на одређено време</t>
  </si>
  <si>
    <t>4.2.</t>
  </si>
  <si>
    <t>4.1.</t>
  </si>
  <si>
    <t>Основ одлива / пријема кадрова</t>
  </si>
  <si>
    <t>663 и 664</t>
  </si>
  <si>
    <t>563 и 564</t>
  </si>
  <si>
    <t>у 000 динара</t>
  </si>
  <si>
    <t>1. Улагања у развој</t>
  </si>
  <si>
    <t>046</t>
  </si>
  <si>
    <t>047</t>
  </si>
  <si>
    <t>068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</si>
  <si>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</si>
  <si>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</si>
  <si>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</si>
  <si>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</si>
  <si>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</si>
  <si>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</si>
  <si>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</si>
  <si>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</si>
  <si>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</si>
  <si>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</si>
  <si>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</si>
  <si>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</si>
  <si>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</si>
  <si>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</si>
  <si>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</si>
  <si>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</si>
  <si>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</si>
  <si>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</si>
  <si>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</si>
  <si>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</si>
  <si>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</si>
  <si>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</si>
  <si>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</si>
  <si>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</si>
  <si>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</si>
  <si>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</si>
  <si>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</si>
  <si>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</si>
  <si>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</si>
  <si>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</si>
  <si>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</si>
  <si>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</si>
  <si>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</si>
  <si>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</si>
  <si>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</si>
  <si>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</si>
  <si>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</si>
  <si>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</si>
  <si>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</si>
  <si>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</si>
  <si>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</si>
  <si>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</si>
  <si>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</si>
  <si>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</si>
  <si>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</si>
  <si>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</si>
  <si>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</si>
  <si>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</si>
  <si>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</si>
  <si>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</si>
  <si>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</si>
  <si>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</si>
  <si>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</si>
  <si>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</si>
  <si>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</si>
  <si>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</si>
  <si>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</si>
  <si>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</si>
  <si>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</si>
  <si>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I. Приливи готовине из активности инвестирања (1 до 5)</t>
  </si>
  <si>
    <t>II. Одливи готовине из активности инвестирања (1 до 3)</t>
  </si>
  <si>
    <t>Редни број</t>
  </si>
  <si>
    <t>Прималац</t>
  </si>
  <si>
    <t>Намена</t>
  </si>
  <si>
    <t>Износ</t>
  </si>
  <si>
    <t>Пренето из буџета</t>
  </si>
  <si>
    <t xml:space="preserve">Неутрошено </t>
  </si>
  <si>
    <t>4 (2-3)</t>
  </si>
  <si>
    <t>Уговорени износ кредита</t>
  </si>
  <si>
    <t>Датум уплате</t>
  </si>
  <si>
    <t>Образац 10</t>
  </si>
  <si>
    <t>Образац 9</t>
  </si>
  <si>
    <t>Образац 8</t>
  </si>
  <si>
    <t>Образац 6</t>
  </si>
  <si>
    <t>Образац 5</t>
  </si>
  <si>
    <t>Образац 4</t>
  </si>
  <si>
    <t>Образац 3</t>
  </si>
  <si>
    <t>Образац 2</t>
  </si>
  <si>
    <t>Образац 11</t>
  </si>
  <si>
    <t>Гаранција државе
Да/Не</t>
  </si>
  <si>
    <t>Број ангажованих по основу уговора (рад ван радног односа)</t>
  </si>
  <si>
    <t>*последњи дан претходног тромесечја</t>
  </si>
  <si>
    <t>01.01. до 31.03.</t>
  </si>
  <si>
    <t>01.01. до 30.06.</t>
  </si>
  <si>
    <t>01.01. до 30.09.</t>
  </si>
  <si>
    <t>01.01. до 31.12.</t>
  </si>
  <si>
    <t>Укупно у динарима</t>
  </si>
  <si>
    <t>Бруто 1</t>
  </si>
  <si>
    <t>Нето</t>
  </si>
  <si>
    <t>Запослени без пословодства</t>
  </si>
  <si>
    <t>Пословодство</t>
  </si>
  <si>
    <t>Приход из буџета</t>
  </si>
  <si>
    <t>Економска класификација</t>
  </si>
  <si>
    <t>Реализовано (процена)</t>
  </si>
  <si>
    <t>% добити</t>
  </si>
  <si>
    <t xml:space="preserve">Износ неутрошених средстава из ранијих година   </t>
  </si>
  <si>
    <t>Н (текућа)</t>
  </si>
  <si>
    <t>Правни основ</t>
  </si>
  <si>
    <t xml:space="preserve">% добити </t>
  </si>
  <si>
    <t>Основ уплате</t>
  </si>
  <si>
    <t xml:space="preserve"> = Укупно</t>
  </si>
  <si>
    <t>Укупно домаћи кредитор</t>
  </si>
  <si>
    <t>Укупно страни кредитор</t>
  </si>
  <si>
    <t>Година повлачења кредита</t>
  </si>
  <si>
    <t>Период почека (Grace period)</t>
  </si>
  <si>
    <t>до 3 месеца</t>
  </si>
  <si>
    <t xml:space="preserve"> дуже од 12 месеци</t>
  </si>
  <si>
    <t>Број жена</t>
  </si>
  <si>
    <t>Број мушкараца</t>
  </si>
  <si>
    <t>Укупан број</t>
  </si>
  <si>
    <t>Датум добијања сагласности оснивача</t>
  </si>
  <si>
    <t>Износ                               ( у динарима)</t>
  </si>
  <si>
    <t xml:space="preserve">Уплата по основу добити </t>
  </si>
  <si>
    <t>Број одлуке</t>
  </si>
  <si>
    <t>Опис*</t>
  </si>
  <si>
    <t>* Добит из претходне године, добит из ранијих година, расподела нераспоређене добити...</t>
  </si>
  <si>
    <r>
      <t xml:space="preserve">Напомена: </t>
    </r>
    <r>
      <rPr>
        <sz val="12"/>
        <rFont val="Times New Roman"/>
        <family val="1"/>
      </rPr>
      <t>Потребно је попунити табелу за последњих пет година</t>
    </r>
  </si>
  <si>
    <t>Година уплате</t>
  </si>
  <si>
    <t>Н - 1</t>
  </si>
  <si>
    <t>Н - 2</t>
  </si>
  <si>
    <t>Н - 3</t>
  </si>
  <si>
    <t>Н - 4</t>
  </si>
  <si>
    <t>Добитак / губитак из пословне године</t>
  </si>
  <si>
    <t>Нето резултат</t>
  </si>
  <si>
    <t>Добитак / Губитак</t>
  </si>
  <si>
    <t>Укупно остварена добит / губитак                       ( у динарима)</t>
  </si>
  <si>
    <t>Добит - за буџет</t>
  </si>
  <si>
    <t>ОДЛУКЕ О РАСПОДЕЛИ ОСТВАРЕНЕ ДОБИТИ ИЛИ ПОКРИЋУ ГУБИТКА</t>
  </si>
  <si>
    <t>Најнижа појединачна зарада</t>
  </si>
  <si>
    <t>Највиша појединачна зарада</t>
  </si>
  <si>
    <t>Просечна зарада</t>
  </si>
  <si>
    <t>Буџет                                               (РС, АП или ЈЛС)</t>
  </si>
  <si>
    <t>УКУПНО:</t>
  </si>
  <si>
    <t>Буџет                                                                          (РС, АП или ЈЛС)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</si>
  <si>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</si>
  <si>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</si>
  <si>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…</t>
  </si>
  <si>
    <t>Трошкови стручног усавршавања запослених</t>
  </si>
  <si>
    <t>30</t>
  </si>
  <si>
    <t>Потраживања                                                                                     (стање на последњи дан извештаја)</t>
  </si>
  <si>
    <t xml:space="preserve"> од 3 месеца до 12 месеци</t>
  </si>
  <si>
    <t>Неизмирене обавезе                                                                                   (стање на последњи дан извештаја)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</si>
  <si>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</si>
  <si>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</si>
  <si>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</si>
  <si>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</si>
  <si>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</si>
  <si>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</si>
  <si>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</si>
  <si>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</si>
  <si>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</si>
  <si>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</si>
  <si>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</si>
  <si>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</si>
  <si>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</si>
  <si>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</si>
  <si>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</si>
  <si>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</si>
  <si>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</si>
  <si>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</si>
  <si>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</si>
  <si>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</si>
  <si>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</si>
  <si>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</si>
  <si>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</si>
  <si>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</si>
  <si>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</si>
  <si>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</si>
  <si>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</si>
  <si>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</si>
  <si>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2. Постројења и опрема</t>
  </si>
  <si>
    <t>0011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</si>
  <si>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</si>
  <si>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</si>
  <si>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</si>
  <si>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</si>
  <si>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</si>
  <si>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</si>
  <si>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</si>
  <si>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</si>
  <si>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</si>
  <si>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</si>
  <si>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</si>
  <si>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</si>
  <si>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</si>
  <si>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</si>
  <si>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</si>
  <si>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</si>
  <si>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</si>
  <si>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</si>
  <si>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</si>
  <si>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</si>
  <si>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</si>
  <si>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</si>
  <si>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</si>
  <si>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</si>
  <si>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</si>
  <si>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</si>
  <si>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</si>
  <si>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</si>
  <si>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</si>
  <si>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</si>
  <si>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</si>
  <si>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</si>
  <si>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</si>
  <si>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</si>
  <si>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</si>
  <si>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</si>
  <si>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</si>
  <si>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</si>
  <si>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</si>
  <si>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</si>
  <si>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</si>
  <si>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</si>
  <si>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</si>
  <si>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</si>
  <si>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</si>
  <si>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</si>
  <si>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</si>
  <si>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</si>
  <si>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</si>
  <si>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</si>
  <si>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</si>
  <si>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</si>
  <si>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</si>
  <si>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</si>
  <si>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</si>
  <si>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</si>
  <si>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</si>
  <si>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</si>
  <si>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</si>
  <si>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</si>
  <si>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</si>
  <si>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</si>
  <si>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</si>
  <si>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</si>
  <si>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</si>
  <si>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</si>
  <si>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</si>
  <si>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</si>
  <si>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</si>
  <si>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</si>
  <si>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</si>
  <si>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</si>
  <si>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</si>
  <si>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</si>
  <si>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</si>
  <si>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</si>
  <si>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</si>
  <si>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</si>
  <si>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</si>
  <si>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</si>
  <si>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</si>
  <si>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</si>
  <si>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</si>
  <si>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</si>
  <si>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</si>
  <si>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</si>
  <si>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</si>
  <si>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</si>
  <si>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</si>
  <si>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</si>
  <si>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</si>
  <si>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</si>
  <si>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</si>
  <si>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</si>
  <si>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</si>
  <si>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</si>
  <si>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</si>
  <si>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</si>
  <si>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</si>
  <si>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</si>
  <si>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</si>
  <si>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</si>
  <si>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</si>
  <si>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</si>
  <si>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</si>
  <si>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</si>
  <si>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</si>
  <si>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</si>
  <si>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</si>
  <si>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</si>
  <si>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</si>
  <si>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</si>
  <si>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</si>
  <si>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</si>
  <si>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</si>
  <si>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</si>
  <si>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</si>
  <si>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</si>
  <si>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</si>
  <si>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</si>
  <si>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</si>
  <si>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</si>
  <si>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</si>
  <si>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</si>
  <si>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</si>
  <si>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</si>
  <si>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</si>
  <si>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</si>
  <si>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A. КАПИТАЛ</t>
  </si>
  <si>
    <t>(0402 + 0403 + 0404 + 0405 + 0406 - 0407 + 0408 + 0411 - 0412) ≥ 0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</si>
  <si>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</si>
  <si>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</si>
  <si>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</si>
  <si>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</si>
  <si>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</si>
  <si>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</si>
  <si>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</si>
  <si>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</si>
  <si>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</si>
  <si>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</si>
  <si>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</si>
  <si>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</si>
  <si>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</si>
  <si>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</si>
  <si>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Б. ДУГОРОЧНА РЕЗЕРВИСАЊА И ДУГОРОЧНЕ ОБАВЕЗЕ </t>
  </si>
  <si>
    <t>(0416 + 0420 + 0428)</t>
  </si>
  <si>
    <t xml:space="preserve">I. ДУГОРОЧНА РЕЗЕРВИСАЊА </t>
  </si>
  <si>
    <t>(0417+0418+0419)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</si>
  <si>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</si>
  <si>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</si>
  <si>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>40, осим 400 и 404</t>
  </si>
  <si>
    <t xml:space="preserve">3. Остала дугорочна резервисања </t>
  </si>
  <si>
    <t xml:space="preserve">II. ДУГОРОЧНЕ ОБАВЕЗЕ </t>
  </si>
  <si>
    <t>(0421 + 0422 + 0423 + 0424 + 0425 + 0426 + 0427)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</si>
  <si>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</si>
  <si>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</si>
  <si>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</si>
  <si>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</si>
  <si>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</si>
  <si>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</si>
  <si>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</si>
  <si>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5. Дугорочни кредити, зајмови и обавезе по основу лизинга у иностранству 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</si>
  <si>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</si>
  <si>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</si>
  <si>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</si>
  <si>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</si>
  <si>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</si>
  <si>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</si>
  <si>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</si>
  <si>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Д. КРАТКОРОЧНА РЕЗЕРВИСАЊА И КРАТКОРОЧНЕ ОБАВЕЗЕ </t>
  </si>
  <si>
    <t>(0432 + 0433 + 0441 + 0442 + 0449 + 0453 + 0454)</t>
  </si>
  <si>
    <t xml:space="preserve">I. КРАТКОРОЧНА РЕЗЕРВИСАЊА </t>
  </si>
  <si>
    <t>42, осим 427</t>
  </si>
  <si>
    <t xml:space="preserve">II. КРАТКОРОЧНЕ ФИНАНСИЈСКЕ ОБАВЕЗЕ 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</si>
  <si>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</si>
  <si>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</si>
  <si>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</si>
  <si>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</si>
  <si>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</si>
  <si>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</si>
  <si>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</si>
  <si>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</si>
  <si>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</si>
  <si>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</si>
  <si>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</si>
  <si>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</si>
  <si>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</si>
  <si>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</si>
  <si>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 xml:space="preserve">IV. ОБАВЕЗЕ ИЗ ПОСЛОВАЊА 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</si>
  <si>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</si>
  <si>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</si>
  <si>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</si>
  <si>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</si>
  <si>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</si>
  <si>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</si>
  <si>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</si>
  <si>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</si>
  <si>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</si>
  <si>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</si>
  <si>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</si>
  <si>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V. ОСТАЛЕ КРАТКОРОЧНЕ ОБАВЕЗЕ </t>
  </si>
  <si>
    <t>(0450 + 0451 + 0452)</t>
  </si>
  <si>
    <t>44, 45 и 46 осим 467</t>
  </si>
  <si>
    <t xml:space="preserve">1. Остале краткорочне обавезе </t>
  </si>
  <si>
    <t>47,48 осим 481</t>
  </si>
  <si>
    <t xml:space="preserve">2. Обавезе по основу пореза на додату вредност и осталих јавних прихода 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</si>
  <si>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</si>
  <si>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</si>
  <si>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</si>
  <si>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</si>
  <si>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Ђ. ГУБИТАК ИЗНАД ВИСИНЕ КАПИТАЛА </t>
  </si>
  <si>
    <t>(0415 + 0429 + 0430 + 0431 - 0059) ≥ 0 = 0407 + 0412 - 0402 - 0403 - 0404 - 0405 - 0406 - 0408 - 0411) ≥ 0</t>
  </si>
  <si>
    <t xml:space="preserve">E. УКУПНА ПАСИВА </t>
  </si>
  <si>
    <t>(0401 + 0415 + 0429 + 0430 + 0431 - 0455)</t>
  </si>
  <si>
    <t xml:space="preserve">Ж. ВАНБИЛАНСНА ПАСИВА 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</si>
  <si>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</si>
  <si>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</si>
  <si>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</si>
  <si>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</si>
  <si>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</si>
  <si>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</si>
  <si>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</si>
  <si>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</si>
  <si>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</si>
  <si>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</si>
  <si>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</si>
  <si>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</si>
  <si>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</si>
  <si>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</si>
  <si>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</si>
  <si>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</si>
  <si>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</si>
  <si>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</si>
  <si>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</si>
  <si>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</si>
  <si>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</si>
  <si>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</si>
  <si>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</si>
  <si>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</si>
  <si>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</si>
  <si>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</si>
  <si>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</si>
  <si>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</si>
  <si>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</si>
  <si>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</si>
  <si>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</si>
  <si>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</si>
  <si>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</si>
  <si>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</si>
  <si>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</si>
  <si>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</si>
  <si>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</si>
  <si>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</si>
  <si>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</si>
  <si>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</si>
  <si>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</si>
  <si>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</si>
  <si>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</si>
  <si>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</si>
  <si>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</si>
  <si>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</si>
  <si>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</si>
  <si>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</si>
  <si>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 xml:space="preserve">Реализација </t>
  </si>
  <si>
    <r>
      <t xml:space="preserve">Г. СВЕГА ПРИЛИВ ГОТОВИНЕ </t>
    </r>
    <r>
      <rPr>
        <sz val="9"/>
        <rFont val="Times New Roman"/>
        <family val="1"/>
      </rPr>
      <t>(3001 + 3017 + 3029)</t>
    </r>
  </si>
  <si>
    <r>
      <t xml:space="preserve">Д. СВЕГА ОДЛИВ ГОТОВИНЕ </t>
    </r>
    <r>
      <rPr>
        <sz val="9"/>
        <rFont val="Times New Roman"/>
        <family val="1"/>
      </rPr>
      <t>(3006 + 3023 + 3037)</t>
    </r>
  </si>
  <si>
    <r>
      <t xml:space="preserve">Ђ. НЕТО ПРИЛИВ ГОТОВИНЕ </t>
    </r>
    <r>
      <rPr>
        <sz val="9"/>
        <rFont val="Times New Roman"/>
        <family val="1"/>
      </rPr>
      <t>(3048 - 3049) ≥ 0</t>
    </r>
  </si>
  <si>
    <r>
      <t xml:space="preserve">E. НЕТО ОДЛИВ ГОТОВИНЕ </t>
    </r>
    <r>
      <rPr>
        <sz val="9"/>
        <rFont val="Times New Roman"/>
        <family val="1"/>
      </rPr>
      <t>(3049 - 3048) ≥ 0</t>
    </r>
  </si>
  <si>
    <t>Број запослених  по кадровској евиденцији - УКУПНО**</t>
  </si>
  <si>
    <t xml:space="preserve">** Број запослених последњег дана извештајног периода </t>
  </si>
  <si>
    <t>Образац 1а.</t>
  </si>
  <si>
    <t>Образац 1б.</t>
  </si>
  <si>
    <t>Стање на дан __.__.20__. године*</t>
  </si>
  <si>
    <t>** последњи дан тромесечја за који се извештај саставља</t>
  </si>
  <si>
    <t>* Последњи дан тромесечја за који се извештај саставља</t>
  </si>
  <si>
    <t>* последњи дан тромесечја за који се извештај саставља</t>
  </si>
  <si>
    <t>План за 20__.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</si>
  <si>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Реализација за период 01.01 - __.__.20__. године*</t>
  </si>
  <si>
    <t>ПОТРАЖИВАЊА за 20__. годииу*</t>
  </si>
  <si>
    <t>* година за коју се извештај саставља</t>
  </si>
  <si>
    <t>ОБАВЕЗЕ за 20__. годииу*</t>
  </si>
  <si>
    <t>БИЛАНС УСПЕХА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</si>
  <si>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</si>
  <si>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</si>
  <si>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</si>
  <si>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</si>
  <si>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</si>
  <si>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</si>
  <si>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</si>
  <si>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</si>
  <si>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</si>
  <si>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</si>
  <si>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</si>
  <si>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</si>
  <si>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</si>
  <si>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</si>
  <si>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</si>
  <si>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</si>
  <si>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</si>
  <si>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</si>
  <si>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</si>
  <si>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</si>
  <si>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</si>
  <si>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</si>
  <si>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</si>
  <si>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</si>
  <si>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</si>
  <si>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</si>
  <si>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</si>
  <si>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</si>
  <si>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</si>
  <si>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</si>
  <si>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</si>
  <si>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</si>
  <si>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</si>
  <si>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</si>
  <si>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</si>
  <si>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</si>
  <si>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</si>
  <si>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</si>
  <si>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</si>
  <si>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</si>
  <si>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</si>
  <si>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</si>
  <si>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</si>
  <si>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</si>
  <si>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</si>
  <si>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</si>
  <si>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</si>
  <si>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</si>
  <si>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</si>
  <si>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</si>
  <si>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</si>
  <si>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</si>
  <si>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</si>
  <si>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</si>
  <si>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</si>
  <si>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</si>
  <si>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</si>
  <si>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</si>
  <si>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</si>
  <si>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</si>
  <si>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</si>
  <si>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</si>
  <si>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</si>
  <si>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</si>
  <si>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</si>
  <si>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</si>
  <si>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</si>
  <si>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</si>
  <si>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</si>
  <si>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</si>
  <si>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</si>
  <si>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</si>
  <si>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</si>
  <si>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</si>
  <si>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</si>
  <si>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</si>
  <si>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</si>
  <si>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</si>
  <si>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</si>
  <si>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</si>
  <si>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</si>
  <si>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</si>
  <si>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</si>
  <si>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</si>
  <si>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</si>
  <si>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</si>
  <si>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</si>
  <si>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</si>
  <si>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</si>
  <si>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</si>
  <si>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r>
      <t>(1045 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1046 + 1047 </t>
    </r>
    <r>
      <rPr>
        <sz val="9"/>
        <rFont val="Times New Roman"/>
        <family val="1"/>
      </rPr>
      <t>-</t>
    </r>
    <r>
      <rPr>
        <b/>
        <sz val="9"/>
        <rFont val="Times New Roman"/>
        <family val="1"/>
      </rPr>
      <t> 1048) ≥ 0</t>
    </r>
  </si>
  <si>
    <t>Образац 1.</t>
  </si>
  <si>
    <t>Образац 7.</t>
  </si>
  <si>
    <t>на дан 31.03.20__</t>
  </si>
  <si>
    <t>на дан 30.06.20__</t>
  </si>
  <si>
    <t>на дан 30.09.20__</t>
  </si>
  <si>
    <t>на дан 31.12.20__</t>
  </si>
  <si>
    <t>УПЛАТЕ У БУЏЕТ ПО ОСНОВУ ОДЛУКА О РАСПОЕДEЛИ ДОБИТИ</t>
  </si>
  <si>
    <t>од чега за пројекте</t>
  </si>
  <si>
    <t>Број акта којим је добијена сагласности оснивача</t>
  </si>
  <si>
    <t>Датум доношења одлуке</t>
  </si>
  <si>
    <t>Број одлуке НО / Скупштине</t>
  </si>
  <si>
    <t>Губитак</t>
  </si>
  <si>
    <t>Расподела остварене добити / покриће губитка</t>
  </si>
  <si>
    <t>Преостала добит / начин покрића губитка</t>
  </si>
  <si>
    <t>Опис</t>
  </si>
  <si>
    <t>Добитак</t>
  </si>
  <si>
    <t xml:space="preserve">*** Позиције од 5 до 30 које се исказују у новчаним јединицама приказати у бруто износу </t>
  </si>
  <si>
    <t>ПОТРАЖИВАЊА, ОБАВЕЗЕ И СУДСКИ СПОРОВИ</t>
  </si>
  <si>
    <t>Намена средстава</t>
  </si>
  <si>
    <t>Стање кредитне задужености 
на __. __. 20__ године* у оригиналној валути</t>
  </si>
  <si>
    <t>Стање кредитне задужености 
на __. __. 20__ године* у динарима</t>
  </si>
  <si>
    <t xml:space="preserve"> ПРИХОДИ ИЗ БУЏЕТА</t>
  </si>
  <si>
    <t>*Напомена: За приходе из буџета је потребно навести намену коришћења средстава</t>
  </si>
  <si>
    <t>Напомена: За приходе из буџета је потребно навесту намену коришћења коришћења средстава</t>
  </si>
  <si>
    <t>РАСПОДЕЛА ОСТВАРЕНЕ ДОБИТИ / ПОКРИЋE ГУБИТКА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</si>
  <si>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</si>
  <si>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</si>
  <si>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</si>
  <si>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</si>
  <si>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</si>
  <si>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</si>
  <si>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</si>
  <si>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</si>
  <si>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20__** година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</si>
  <si>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</si>
  <si>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</si>
  <si>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</si>
  <si>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</si>
  <si>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</si>
  <si>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</si>
  <si>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</si>
  <si>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</si>
  <si>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</si>
  <si>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</si>
  <si>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</si>
  <si>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</si>
  <si>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</si>
  <si>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</si>
  <si>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</si>
  <si>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 xml:space="preserve">СУДСКИ СПОРОВИ </t>
  </si>
  <si>
    <t>Опис спора*</t>
  </si>
  <si>
    <t>Укупна вредност спорова**</t>
  </si>
  <si>
    <t>Укупна вредност спора**</t>
  </si>
  <si>
    <t>Укупан број спорова у 20__*</t>
  </si>
  <si>
    <t>**Укупна вредност спора обухвата главни тужбени захтев и споредне тужбене захтеве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</si>
  <si>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</si>
  <si>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Број спорова где је јавно предузеће тужена страна</t>
  </si>
  <si>
    <t>Број спорова где је јавно предузеће страна која тужи</t>
  </si>
  <si>
    <t>Пензија</t>
  </si>
  <si>
    <t>Прекид уговора</t>
  </si>
  <si>
    <t xml:space="preserve">Самостални одлазак </t>
  </si>
  <si>
    <t>Престанак радног односа услед смрти запосленог</t>
  </si>
  <si>
    <t>Одлазак на лечење запосленог</t>
  </si>
  <si>
    <t>Отказ уговора о раду</t>
  </si>
  <si>
    <t>Неплаћено одсуство</t>
  </si>
  <si>
    <t>Истек уговора о раду</t>
  </si>
  <si>
    <t>Прелазак са одређеног на неодређено време</t>
  </si>
  <si>
    <t>Технолошки вишак</t>
  </si>
  <si>
    <t>8.</t>
  </si>
  <si>
    <t>9.</t>
  </si>
  <si>
    <t>10.</t>
  </si>
  <si>
    <t>Замена радника због одласка у пензију</t>
  </si>
  <si>
    <t>Повећан обим посла</t>
  </si>
  <si>
    <t xml:space="preserve">Извршење послова који нису у делатности предузећа </t>
  </si>
  <si>
    <t>Попуњавање упражњеног радног места</t>
  </si>
  <si>
    <t>Повратак радника због одлуке суда</t>
  </si>
  <si>
    <t>Запошљавање особа са инвалидитетом</t>
  </si>
  <si>
    <t>Повратак са лечења запосленог</t>
  </si>
  <si>
    <t>Замена радника током породиљског одсуства</t>
  </si>
  <si>
    <t>Raiffeisen leasing д.о.о. Београд</t>
  </si>
  <si>
    <t>Набавка путничког возила</t>
  </si>
  <si>
    <t>EUR</t>
  </si>
  <si>
    <t>Не</t>
  </si>
  <si>
    <t>30.04.2019.</t>
  </si>
  <si>
    <t>Набавка трактора са прикључним машинама</t>
  </si>
  <si>
    <t>31.01.2020.</t>
  </si>
  <si>
    <t>Набавка цистерне</t>
  </si>
  <si>
    <t>Набавка приколице</t>
  </si>
  <si>
    <t>Porsche leasing д.о.о. Београд</t>
  </si>
  <si>
    <t xml:space="preserve">Набавка погребног возила </t>
  </si>
  <si>
    <t>15.07.2020.</t>
  </si>
  <si>
    <t>Набавка камиона аутосмећара</t>
  </si>
  <si>
    <t>30.04.2021.</t>
  </si>
  <si>
    <t>Текући рачун</t>
  </si>
  <si>
    <t>ERSTE BANKA</t>
  </si>
  <si>
    <t>EUROBANKA- EFG</t>
  </si>
  <si>
    <t>AIK BANKA</t>
  </si>
  <si>
    <t>INTESA</t>
  </si>
  <si>
    <t>POŠTANSKA ŠTEDIONICA</t>
  </si>
  <si>
    <t>UNICREDIT BANKA</t>
  </si>
  <si>
    <t>RAIFFEISEN BANK</t>
  </si>
  <si>
    <t>KOMERCIJALNA BANKA</t>
  </si>
  <si>
    <t>Девизни рачун</t>
  </si>
  <si>
    <t>Примљен а неуплаћен пазар</t>
  </si>
  <si>
    <t>за период од 01.01. до 31.12.2021. године*</t>
  </si>
  <si>
    <t>Стање на дан 
31.12.2020.
Претходна година</t>
  </si>
  <si>
    <t>Планирано стање 
на дан 31.12.2021. Текућа година</t>
  </si>
  <si>
    <t>01.01-31.12.2021. године*</t>
  </si>
  <si>
    <t>Проценат реализације (реализација / план 31.12.2021*)</t>
  </si>
  <si>
    <t>БИЛАНС СТАЊА  на дан 31.12.2021. године*</t>
  </si>
  <si>
    <t>31.12.2021. године*</t>
  </si>
  <si>
    <t>Реализација 
01.01-31.12.2020.      Претходна година</t>
  </si>
  <si>
    <t>План за
01.01-31.12.2021.             Текућа година</t>
  </si>
  <si>
    <t>Проценат реализације (реализација /                   план 31.12.2021*)</t>
  </si>
  <si>
    <t>Стање на дан 31.12.2021. године**</t>
  </si>
  <si>
    <t>Распон планираних и исплаћених зарада у периоду 01.01. до 31.12.2021*</t>
  </si>
  <si>
    <t>План за
01.01-31.12.2020.             Претходна  година</t>
  </si>
  <si>
    <t>01.01  - 31.12.2021. године*</t>
  </si>
  <si>
    <t>ФК "Омладинац" Нови Бановци</t>
  </si>
  <si>
    <t>Финансијска помоћ клубу</t>
  </si>
  <si>
    <t>Запослени "Чистоћа" ј.п.</t>
  </si>
  <si>
    <t>Помоћ по разним основама а складу са Колективним уговором - солидарне помоћи и  солидарна помоћ запосленима у комуналним предузећима</t>
  </si>
  <si>
    <t>Удружење "Бјути" Нова Пазова</t>
  </si>
  <si>
    <t>Брига о привремено збринутим бескућним животињама у зимском периоду</t>
  </si>
  <si>
    <t>Дуња Хрибљан</t>
  </si>
  <si>
    <t xml:space="preserve">Помоћ у лечењу </t>
  </si>
  <si>
    <t xml:space="preserve">ФК "Јединство" </t>
  </si>
  <si>
    <t>Милијана Петровић</t>
  </si>
  <si>
    <t>КУД "Извор"</t>
  </si>
  <si>
    <t>Финансијска помоћ КУД-у</t>
  </si>
  <si>
    <t>ЖКК Стара Пазова</t>
  </si>
  <si>
    <t>Куглашки клуб "Јадран"</t>
  </si>
  <si>
    <t>Финансијска помоћ ради такмичења у првој Српској лиги група Војводина</t>
  </si>
  <si>
    <t>Организација резервних војних старешина</t>
  </si>
  <si>
    <t>Обележавање сећања на 24.03.1999. године</t>
  </si>
  <si>
    <t>ФК "Подунавац" Белегиш</t>
  </si>
  <si>
    <t>АСНС "Дом здравља Јован Ј. Змај" Стара Пазова</t>
  </si>
  <si>
    <t>Финансијска помоћ синдикату</t>
  </si>
  <si>
    <t xml:space="preserve">Удружење "Пчелињак" </t>
  </si>
  <si>
    <t>Финансијска помоћ удружењу</t>
  </si>
  <si>
    <t>Шах клуб Младост</t>
  </si>
  <si>
    <t>Учествовање на међународном купу Војводине за 2021. годину</t>
  </si>
  <si>
    <t>Голубиначка ружа</t>
  </si>
  <si>
    <t>Месна организација пензионера Голубинци</t>
  </si>
  <si>
    <t>Савез Самосталних синдиката за општину Стара Пазова</t>
  </si>
  <si>
    <t xml:space="preserve">Рехабилитациони одмор ради превенције радне инвалидности и заштите здравља </t>
  </si>
  <si>
    <t>Самостални синдикат ЈКП "Водовод и канализација" Стара Пазова</t>
  </si>
  <si>
    <t>Спортске комуналне игре јавних предузећа</t>
  </si>
  <si>
    <t>Синдикална организација "Чистоћа" ј.п. Стара Пазова</t>
  </si>
  <si>
    <t>АСНС "Чистоћа" ј.п.</t>
  </si>
  <si>
    <t>Подела поклона женама синдиката</t>
  </si>
  <si>
    <t>Удружење пензионера "Пазовчанка"</t>
  </si>
  <si>
    <t>Прослава 5-годишњице удружења</t>
  </si>
  <si>
    <t>Женски кошаркашки клуб Стара Пазова</t>
  </si>
  <si>
    <t xml:space="preserve">ФК "Раднички" </t>
  </si>
  <si>
    <t>Синдикат Основног суда</t>
  </si>
  <si>
    <t>Спортски сусрети радника правосуђа</t>
  </si>
  <si>
    <t>Удружење грађана "Сана"</t>
  </si>
  <si>
    <t>Организација 14. Санског сабора</t>
  </si>
  <si>
    <t>Удружње параплегичара "Фрушка Гора"</t>
  </si>
  <si>
    <t xml:space="preserve">Одлазак на рехабилитацију </t>
  </si>
  <si>
    <t>Драгојла Дивјак</t>
  </si>
  <si>
    <t>Издавање треће збирке поезије</t>
  </si>
  <si>
    <t>Удружење грађана војачки пударски дани</t>
  </si>
  <si>
    <t xml:space="preserve">Организација културно-забавне манифестације у Чортановцима </t>
  </si>
  <si>
    <t>Синдикат Општинске управе Стара Пазова</t>
  </si>
  <si>
    <t>Радничке спортске игре</t>
  </si>
  <si>
    <t>Синдикални котлић 2021.</t>
  </si>
  <si>
    <t>Железничар Инђија</t>
  </si>
  <si>
    <t xml:space="preserve">Организација трке са препрекама "North race" </t>
  </si>
  <si>
    <t>Помоћ у учествовању на предстојећим такмичењима у шаху</t>
  </si>
  <si>
    <t>Обележавање дана организације резервних војних старешина</t>
  </si>
  <si>
    <t>Центар за културу</t>
  </si>
  <si>
    <t>Организација музичког фестивала "Мини-тини фест"</t>
  </si>
  <si>
    <t>УУНП Нова Пазова</t>
  </si>
  <si>
    <t>Организација уметничке колоније "И ја волим Нову Пазову"</t>
  </si>
  <si>
    <t>ФК "Раднички" Нова Пазова</t>
  </si>
  <si>
    <t>Шах клуб "Младост"</t>
  </si>
  <si>
    <t>ОК Младост</t>
  </si>
  <si>
    <t>Аматерско позориште "Мирко Таталов - Ћира"</t>
  </si>
  <si>
    <t>Српска православна црква</t>
  </si>
  <si>
    <t>ОШ "Јанко Чмелик" Стара Пазова</t>
  </si>
  <si>
    <t>СОС Дечија села</t>
  </si>
  <si>
    <t>Клуб малог фудбала</t>
  </si>
  <si>
    <t>Нераспоређена добит</t>
  </si>
  <si>
    <t>31.12.2020. (претходна година)</t>
  </si>
  <si>
    <t>31.03.2021.</t>
  </si>
  <si>
    <t>30.06.2021.</t>
  </si>
  <si>
    <t>30.09.2021.</t>
  </si>
  <si>
    <t>31.12.2021.</t>
  </si>
  <si>
    <t>у периоду од 01.01. до 31.12.2021. године*</t>
  </si>
  <si>
    <t>Реализација
01.01-31.12.2020.
Претходна година</t>
  </si>
  <si>
    <t>План за                         01.01.- 31.12.2021. Текућа година</t>
  </si>
  <si>
    <t>Реконструкција храма у Старој Пазови</t>
  </si>
  <si>
    <t>Набавка опреме</t>
  </si>
  <si>
    <t>Финансијска помоћ организацији ради наставка даљег функционисања</t>
  </si>
  <si>
    <t>Помоћ у куповини новогодишњих поклона за децу</t>
  </si>
  <si>
    <t>Помоћ деци за новогодишње празнике</t>
  </si>
  <si>
    <t>Помоћ у такмичењима</t>
  </si>
  <si>
    <t>Помоћ ради учествовања на такмичењима</t>
  </si>
  <si>
    <t>Финансијска помоћ позоришту ради наставка даљег функционисања</t>
  </si>
  <si>
    <t>27.11.2020.</t>
  </si>
  <si>
    <t>30.12.2019.</t>
  </si>
  <si>
    <t>28.12.2018.</t>
  </si>
  <si>
    <t>26.12.2017.</t>
  </si>
  <si>
    <t>22.09.2020.</t>
  </si>
  <si>
    <t>023-12/2020-I</t>
  </si>
  <si>
    <t>2863/6</t>
  </si>
  <si>
    <t>29.07.2020.</t>
  </si>
  <si>
    <t>6852/6</t>
  </si>
  <si>
    <t>25.11.2019.</t>
  </si>
  <si>
    <t>023-15/2019-I</t>
  </si>
  <si>
    <t>2225/7</t>
  </si>
  <si>
    <t>15.06.2018.</t>
  </si>
  <si>
    <t>27.06.2018.</t>
  </si>
  <si>
    <t>023-11/2018-I</t>
  </si>
  <si>
    <t>07.07.2017.</t>
  </si>
  <si>
    <t>400-746/2017-I</t>
  </si>
  <si>
    <t>16.06.2017.</t>
  </si>
  <si>
    <t>1689/5</t>
  </si>
  <si>
    <t>06.06.2016.</t>
  </si>
  <si>
    <t>1228/5</t>
  </si>
  <si>
    <t>01.07.2016.</t>
  </si>
  <si>
    <t>023-8/2016-I</t>
  </si>
  <si>
    <t>2941/6</t>
  </si>
  <si>
    <t>25.06.2021.</t>
  </si>
  <si>
    <t>14.07.2021.</t>
  </si>
  <si>
    <t>023-13/2021-I</t>
  </si>
  <si>
    <t>=</t>
  </si>
</sst>
</file>

<file path=xl/styles.xml><?xml version="1.0" encoding="utf-8"?>
<styleSheet xmlns="http://schemas.openxmlformats.org/spreadsheetml/2006/main">
  <numFmts count="2">
    <numFmt numFmtId="164" formatCode="###0"/>
    <numFmt numFmtId="165" formatCode="mm/dd/yyyy"/>
  </numFmts>
  <fonts count="47">
    <font>
      <sz val="10"/>
      <name val="Arial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Arial"/>
      <family val="2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sz val="14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</font>
    <font>
      <b/>
      <sz val="16"/>
      <name val="Times New Roman"/>
      <family val="1"/>
      <charset val="238"/>
    </font>
    <font>
      <sz val="16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  <charset val="238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  <font>
      <sz val="22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Times New Roman"/>
      <family val="2"/>
    </font>
    <font>
      <b/>
      <sz val="18"/>
      <color rgb="FF000000"/>
      <name val="Times New Roman"/>
      <family val="1"/>
    </font>
    <font>
      <sz val="11"/>
      <color rgb="FF000000"/>
      <name val="Times New Roman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04"/>
    </font>
    <font>
      <sz val="16"/>
      <name val="Arial"/>
      <family val="2"/>
      <charset val="238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9">
    <xf numFmtId="0" fontId="0" fillId="0" borderId="0"/>
    <xf numFmtId="0" fontId="10" fillId="0" borderId="0"/>
    <xf numFmtId="9" fontId="26" fillId="0" borderId="0" applyFont="0" applyFill="0" applyBorder="0" applyAlignment="0" applyProtection="0"/>
    <xf numFmtId="0" fontId="41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0" fillId="0" borderId="0"/>
  </cellStyleXfs>
  <cellXfs count="8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/>
    <xf numFmtId="0" fontId="7" fillId="0" borderId="1" xfId="0" applyFont="1" applyBorder="1"/>
    <xf numFmtId="0" fontId="7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Border="1" applyAlignme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/>
    <xf numFmtId="0" fontId="11" fillId="0" borderId="0" xfId="0" applyFont="1"/>
    <xf numFmtId="0" fontId="11" fillId="0" borderId="0" xfId="0" applyFont="1" applyBorder="1"/>
    <xf numFmtId="0" fontId="11" fillId="0" borderId="0" xfId="0" applyFont="1" applyAlignment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/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3" fillId="0" borderId="0" xfId="0" applyFont="1"/>
    <xf numFmtId="2" fontId="1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0" borderId="0" xfId="0" applyFont="1" applyFill="1" applyBorder="1"/>
    <xf numFmtId="0" fontId="24" fillId="0" borderId="1" xfId="0" applyFont="1" applyBorder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6" fillId="0" borderId="0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2" fillId="0" borderId="0" xfId="0" applyFont="1"/>
    <xf numFmtId="49" fontId="12" fillId="0" borderId="0" xfId="0" applyNumberFormat="1" applyFont="1"/>
    <xf numFmtId="0" fontId="20" fillId="0" borderId="0" xfId="0" applyFont="1"/>
    <xf numFmtId="49" fontId="20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1" applyFont="1" applyFill="1" applyBorder="1" applyAlignment="1">
      <alignment horizontal="left" vertical="center" wrapText="1"/>
    </xf>
    <xf numFmtId="0" fontId="2" fillId="0" borderId="20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6" xfId="0" applyFont="1" applyBorder="1"/>
    <xf numFmtId="0" fontId="2" fillId="0" borderId="21" xfId="0" applyFont="1" applyBorder="1"/>
    <xf numFmtId="0" fontId="24" fillId="0" borderId="2" xfId="0" applyFont="1" applyBorder="1"/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/>
    <xf numFmtId="0" fontId="6" fillId="0" borderId="5" xfId="0" applyFont="1" applyBorder="1" applyAlignment="1">
      <alignment horizontal="center" vertical="center" wrapText="1"/>
    </xf>
    <xf numFmtId="0" fontId="7" fillId="0" borderId="19" xfId="0" applyFont="1" applyBorder="1"/>
    <xf numFmtId="0" fontId="6" fillId="0" borderId="17" xfId="0" applyFont="1" applyBorder="1"/>
    <xf numFmtId="0" fontId="6" fillId="0" borderId="18" xfId="0" applyFont="1" applyBorder="1"/>
    <xf numFmtId="0" fontId="7" fillId="0" borderId="18" xfId="0" applyFont="1" applyBorder="1"/>
    <xf numFmtId="0" fontId="7" fillId="0" borderId="2" xfId="0" applyFont="1" applyBorder="1"/>
    <xf numFmtId="3" fontId="11" fillId="0" borderId="1" xfId="0" applyNumberFormat="1" applyFont="1" applyBorder="1" applyAlignment="1">
      <alignment horizontal="center" vertical="center" wrapText="1"/>
    </xf>
    <xf numFmtId="3" fontId="11" fillId="0" borderId="10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2" fillId="0" borderId="10" xfId="0" applyFont="1" applyBorder="1"/>
    <xf numFmtId="49" fontId="12" fillId="0" borderId="24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33" xfId="0" applyNumberFormat="1" applyFont="1" applyBorder="1" applyAlignment="1">
      <alignment horizontal="center" vertical="center"/>
    </xf>
    <xf numFmtId="49" fontId="20" fillId="0" borderId="33" xfId="0" applyNumberFormat="1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wrapText="1"/>
    </xf>
    <xf numFmtId="0" fontId="0" fillId="0" borderId="0" xfId="0" applyBorder="1"/>
    <xf numFmtId="0" fontId="16" fillId="0" borderId="64" xfId="0" applyFont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6" fillId="0" borderId="64" xfId="0" applyFont="1" applyBorder="1"/>
    <xf numFmtId="0" fontId="7" fillId="0" borderId="64" xfId="0" applyFont="1" applyBorder="1" applyAlignment="1">
      <alignment horizontal="right"/>
    </xf>
    <xf numFmtId="0" fontId="27" fillId="0" borderId="66" xfId="0" applyFont="1" applyBorder="1" applyAlignment="1">
      <alignment horizontal="left" vertical="center"/>
    </xf>
    <xf numFmtId="3" fontId="7" fillId="0" borderId="66" xfId="0" applyNumberFormat="1" applyFont="1" applyBorder="1" applyAlignment="1">
      <alignment horizontal="center" vertical="center"/>
    </xf>
    <xf numFmtId="3" fontId="7" fillId="0" borderId="66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left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67" xfId="0" applyFont="1" applyBorder="1" applyAlignment="1">
      <alignment horizontal="left" vertical="center" wrapText="1"/>
    </xf>
    <xf numFmtId="3" fontId="7" fillId="0" borderId="67" xfId="0" applyNumberFormat="1" applyFont="1" applyBorder="1" applyAlignment="1">
      <alignment horizontal="center" vertical="center"/>
    </xf>
    <xf numFmtId="0" fontId="7" fillId="0" borderId="64" xfId="0" applyFont="1" applyBorder="1"/>
    <xf numFmtId="3" fontId="6" fillId="0" borderId="11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3" fontId="19" fillId="0" borderId="4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9" fontId="19" fillId="0" borderId="24" xfId="0" applyNumberFormat="1" applyFont="1" applyBorder="1" applyAlignment="1">
      <alignment horizontal="center" vertical="center"/>
    </xf>
    <xf numFmtId="9" fontId="19" fillId="0" borderId="22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9" fontId="19" fillId="0" borderId="65" xfId="0" applyNumberFormat="1" applyFont="1" applyBorder="1" applyAlignment="1">
      <alignment horizontal="center" vertical="center"/>
    </xf>
    <xf numFmtId="3" fontId="19" fillId="0" borderId="31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/>
    </xf>
    <xf numFmtId="3" fontId="19" fillId="0" borderId="18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49" fontId="11" fillId="2" borderId="16" xfId="1" applyNumberFormat="1" applyFont="1" applyFill="1" applyBorder="1" applyAlignment="1">
      <alignment horizontal="center" vertical="center"/>
    </xf>
    <xf numFmtId="0" fontId="11" fillId="2" borderId="31" xfId="1" applyFont="1" applyFill="1" applyBorder="1" applyAlignment="1">
      <alignment horizontal="left" vertical="center" wrapText="1"/>
    </xf>
    <xf numFmtId="49" fontId="11" fillId="2" borderId="2" xfId="1" applyNumberFormat="1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/>
    </xf>
    <xf numFmtId="49" fontId="11" fillId="2" borderId="12" xfId="1" applyNumberFormat="1" applyFont="1" applyFill="1" applyBorder="1" applyAlignment="1">
      <alignment horizontal="center" vertical="center"/>
    </xf>
    <xf numFmtId="0" fontId="6" fillId="0" borderId="64" xfId="0" applyFont="1" applyBorder="1" applyAlignment="1">
      <alignment horizontal="center" vertical="center" wrapText="1"/>
    </xf>
    <xf numFmtId="9" fontId="19" fillId="0" borderId="29" xfId="0" applyNumberFormat="1" applyFont="1" applyBorder="1" applyAlignment="1">
      <alignment horizontal="center" vertical="center"/>
    </xf>
    <xf numFmtId="9" fontId="19" fillId="0" borderId="43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9" fillId="0" borderId="7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49" fontId="11" fillId="0" borderId="75" xfId="0" applyNumberFormat="1" applyFont="1" applyBorder="1" applyAlignment="1">
      <alignment horizontal="center" vertical="center"/>
    </xf>
    <xf numFmtId="0" fontId="11" fillId="6" borderId="75" xfId="0" applyFont="1" applyFill="1" applyBorder="1" applyAlignment="1">
      <alignment horizontal="center" vertical="center" wrapText="1"/>
    </xf>
    <xf numFmtId="49" fontId="11" fillId="0" borderId="77" xfId="0" applyNumberFormat="1" applyFont="1" applyBorder="1" applyAlignment="1">
      <alignment horizontal="center" vertical="center"/>
    </xf>
    <xf numFmtId="9" fontId="19" fillId="0" borderId="33" xfId="0" applyNumberFormat="1" applyFont="1" applyBorder="1" applyAlignment="1">
      <alignment horizontal="center" vertical="center" wrapText="1"/>
    </xf>
    <xf numFmtId="9" fontId="19" fillId="0" borderId="22" xfId="0" applyNumberFormat="1" applyFont="1" applyBorder="1" applyAlignment="1">
      <alignment horizontal="center" vertical="center" wrapText="1"/>
    </xf>
    <xf numFmtId="9" fontId="19" fillId="0" borderId="65" xfId="0" applyNumberFormat="1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68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3" fontId="7" fillId="0" borderId="29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14" fillId="0" borderId="0" xfId="0" applyFont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0" fontId="6" fillId="0" borderId="12" xfId="0" applyFont="1" applyBorder="1"/>
    <xf numFmtId="0" fontId="6" fillId="0" borderId="10" xfId="0" applyFont="1" applyBorder="1"/>
    <xf numFmtId="0" fontId="7" fillId="0" borderId="78" xfId="0" applyFont="1" applyBorder="1"/>
    <xf numFmtId="0" fontId="7" fillId="0" borderId="79" xfId="0" applyFont="1" applyBorder="1"/>
    <xf numFmtId="0" fontId="7" fillId="0" borderId="82" xfId="0" applyFont="1" applyBorder="1"/>
    <xf numFmtId="0" fontId="7" fillId="0" borderId="85" xfId="0" applyFont="1" applyBorder="1"/>
    <xf numFmtId="0" fontId="7" fillId="0" borderId="51" xfId="0" applyFont="1" applyBorder="1"/>
    <xf numFmtId="0" fontId="7" fillId="0" borderId="72" xfId="0" applyFont="1" applyBorder="1"/>
    <xf numFmtId="0" fontId="20" fillId="0" borderId="0" xfId="0" applyFont="1" applyBorder="1"/>
    <xf numFmtId="0" fontId="6" fillId="0" borderId="64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6" fillId="0" borderId="0" xfId="0" applyFont="1" applyBorder="1"/>
    <xf numFmtId="0" fontId="7" fillId="0" borderId="56" xfId="0" applyFont="1" applyBorder="1" applyAlignment="1">
      <alignment horizontal="right" vertical="center"/>
    </xf>
    <xf numFmtId="0" fontId="7" fillId="0" borderId="74" xfId="0" applyFont="1" applyBorder="1" applyAlignment="1">
      <alignment horizontal="right" vertical="center"/>
    </xf>
    <xf numFmtId="0" fontId="6" fillId="5" borderId="35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right" vertical="center" wrapText="1"/>
    </xf>
    <xf numFmtId="3" fontId="16" fillId="3" borderId="16" xfId="0" applyNumberFormat="1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3" fontId="16" fillId="3" borderId="44" xfId="0" applyNumberFormat="1" applyFont="1" applyFill="1" applyBorder="1" applyAlignment="1">
      <alignment horizontal="center" vertical="center" wrapText="1"/>
    </xf>
    <xf numFmtId="3" fontId="16" fillId="3" borderId="69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49" fontId="32" fillId="7" borderId="2" xfId="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vertical="center" wrapText="1"/>
    </xf>
    <xf numFmtId="9" fontId="16" fillId="0" borderId="47" xfId="0" applyNumberFormat="1" applyFont="1" applyBorder="1" applyAlignment="1">
      <alignment vertical="center"/>
    </xf>
    <xf numFmtId="0" fontId="16" fillId="0" borderId="23" xfId="0" applyFont="1" applyBorder="1"/>
    <xf numFmtId="49" fontId="33" fillId="7" borderId="22" xfId="0" applyNumberFormat="1" applyFont="1" applyFill="1" applyBorder="1" applyAlignment="1">
      <alignment horizontal="center" vertical="center" wrapText="1"/>
    </xf>
    <xf numFmtId="9" fontId="16" fillId="4" borderId="71" xfId="0" applyNumberFormat="1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vertical="center" wrapText="1"/>
    </xf>
    <xf numFmtId="0" fontId="32" fillId="7" borderId="10" xfId="0" applyFont="1" applyFill="1" applyBorder="1" applyAlignment="1">
      <alignment vertical="center" wrapText="1"/>
    </xf>
    <xf numFmtId="0" fontId="33" fillId="7" borderId="27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9" fontId="16" fillId="0" borderId="71" xfId="0" applyNumberFormat="1" applyFont="1" applyBorder="1" applyAlignment="1">
      <alignment horizontal="center" vertical="center"/>
    </xf>
    <xf numFmtId="49" fontId="33" fillId="7" borderId="2" xfId="0" applyNumberFormat="1" applyFont="1" applyFill="1" applyBorder="1" applyAlignment="1">
      <alignment horizontal="center" vertical="center" wrapText="1"/>
    </xf>
    <xf numFmtId="49" fontId="32" fillId="7" borderId="22" xfId="0" applyNumberFormat="1" applyFont="1" applyFill="1" applyBorder="1" applyAlignment="1">
      <alignment horizontal="center" vertical="center" wrapText="1"/>
    </xf>
    <xf numFmtId="0" fontId="16" fillId="0" borderId="51" xfId="0" applyFont="1" applyBorder="1"/>
    <xf numFmtId="49" fontId="33" fillId="7" borderId="3" xfId="0" applyNumberFormat="1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vertical="center" wrapText="1"/>
    </xf>
    <xf numFmtId="9" fontId="16" fillId="0" borderId="69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 wrapText="1"/>
    </xf>
    <xf numFmtId="0" fontId="33" fillId="7" borderId="29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 wrapText="1"/>
    </xf>
    <xf numFmtId="0" fontId="33" fillId="7" borderId="25" xfId="0" applyFont="1" applyFill="1" applyBorder="1" applyAlignment="1">
      <alignment horizontal="center" vertical="center" wrapText="1"/>
    </xf>
    <xf numFmtId="0" fontId="7" fillId="0" borderId="23" xfId="0" applyFont="1" applyBorder="1" applyAlignment="1"/>
    <xf numFmtId="0" fontId="32" fillId="7" borderId="24" xfId="0" applyFont="1" applyFill="1" applyBorder="1" applyAlignment="1">
      <alignment vertical="center" wrapText="1"/>
    </xf>
    <xf numFmtId="0" fontId="33" fillId="7" borderId="10" xfId="0" applyFont="1" applyFill="1" applyBorder="1" applyAlignment="1">
      <alignment horizontal="center" vertical="center" wrapText="1"/>
    </xf>
    <xf numFmtId="0" fontId="32" fillId="5" borderId="22" xfId="0" applyFont="1" applyFill="1" applyBorder="1" applyAlignment="1">
      <alignment vertical="center" wrapText="1"/>
    </xf>
    <xf numFmtId="0" fontId="33" fillId="5" borderId="1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2" fillId="7" borderId="22" xfId="0" applyFont="1" applyFill="1" applyBorder="1" applyAlignment="1">
      <alignment vertical="center" wrapText="1"/>
    </xf>
    <xf numFmtId="0" fontId="32" fillId="5" borderId="89" xfId="0" applyFont="1" applyFill="1" applyBorder="1" applyAlignment="1">
      <alignment vertical="center" wrapText="1"/>
    </xf>
    <xf numFmtId="0" fontId="33" fillId="5" borderId="90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5" borderId="88" xfId="0" applyFont="1" applyFill="1" applyBorder="1" applyAlignment="1">
      <alignment horizontal="center" vertical="center" wrapText="1"/>
    </xf>
    <xf numFmtId="9" fontId="16" fillId="0" borderId="0" xfId="0" applyNumberFormat="1" applyFont="1" applyBorder="1" applyAlignment="1">
      <alignment horizontal="center" vertical="center"/>
    </xf>
    <xf numFmtId="3" fontId="33" fillId="7" borderId="10" xfId="0" applyNumberFormat="1" applyFont="1" applyFill="1" applyBorder="1" applyAlignment="1">
      <alignment horizontal="center" vertical="center" wrapText="1"/>
    </xf>
    <xf numFmtId="3" fontId="33" fillId="7" borderId="11" xfId="0" applyNumberFormat="1" applyFont="1" applyFill="1" applyBorder="1" applyAlignment="1">
      <alignment horizontal="center" vertical="center" wrapText="1"/>
    </xf>
    <xf numFmtId="3" fontId="33" fillId="5" borderId="1" xfId="0" applyNumberFormat="1" applyFont="1" applyFill="1" applyBorder="1" applyAlignment="1">
      <alignment horizontal="center" vertical="center" wrapText="1"/>
    </xf>
    <xf numFmtId="3" fontId="33" fillId="5" borderId="6" xfId="0" applyNumberFormat="1" applyFont="1" applyFill="1" applyBorder="1" applyAlignment="1">
      <alignment horizontal="center" vertical="center" wrapText="1"/>
    </xf>
    <xf numFmtId="3" fontId="33" fillId="7" borderId="1" xfId="0" applyNumberFormat="1" applyFont="1" applyFill="1" applyBorder="1" applyAlignment="1">
      <alignment horizontal="center" vertical="center" wrapText="1"/>
    </xf>
    <xf numFmtId="3" fontId="33" fillId="7" borderId="6" xfId="0" applyNumberFormat="1" applyFont="1" applyFill="1" applyBorder="1" applyAlignment="1">
      <alignment horizontal="center" vertical="center" wrapText="1"/>
    </xf>
    <xf numFmtId="9" fontId="33" fillId="0" borderId="47" xfId="0" applyNumberFormat="1" applyFont="1" applyBorder="1" applyAlignment="1">
      <alignment horizontal="center" vertical="center"/>
    </xf>
    <xf numFmtId="9" fontId="33" fillId="5" borderId="71" xfId="0" applyNumberFormat="1" applyFont="1" applyFill="1" applyBorder="1" applyAlignment="1">
      <alignment horizontal="center" vertical="center"/>
    </xf>
    <xf numFmtId="9" fontId="33" fillId="4" borderId="71" xfId="0" applyNumberFormat="1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 wrapText="1"/>
    </xf>
    <xf numFmtId="0" fontId="33" fillId="7" borderId="46" xfId="0" applyFont="1" applyFill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75" xfId="0" applyFont="1" applyBorder="1" applyAlignment="1">
      <alignment horizontal="left" vertical="center"/>
    </xf>
    <xf numFmtId="0" fontId="11" fillId="6" borderId="75" xfId="0" applyFont="1" applyFill="1" applyBorder="1" applyAlignment="1">
      <alignment horizontal="left" vertical="center"/>
    </xf>
    <xf numFmtId="0" fontId="11" fillId="0" borderId="75" xfId="0" applyFont="1" applyBorder="1" applyAlignment="1">
      <alignment horizontal="left" vertical="center" wrapText="1"/>
    </xf>
    <xf numFmtId="0" fontId="11" fillId="0" borderId="77" xfId="0" applyFont="1" applyBorder="1" applyAlignment="1">
      <alignment horizontal="left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6" fillId="5" borderId="35" xfId="0" applyFont="1" applyFill="1" applyBorder="1" applyAlignment="1">
      <alignment horizontal="center" vertical="center" wrapText="1"/>
    </xf>
    <xf numFmtId="3" fontId="6" fillId="5" borderId="57" xfId="0" applyNumberFormat="1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6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15" fillId="5" borderId="60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9" fontId="18" fillId="0" borderId="19" xfId="0" applyNumberFormat="1" applyFont="1" applyBorder="1" applyAlignment="1">
      <alignment horizontal="center" vertical="center" wrapText="1"/>
    </xf>
    <xf numFmtId="3" fontId="18" fillId="0" borderId="18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4" xfId="0" applyNumberFormat="1" applyFont="1" applyBorder="1" applyAlignment="1">
      <alignment horizontal="center" vertical="center" wrapTex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" xfId="0" applyNumberFormat="1" applyFont="1" applyFill="1" applyBorder="1" applyAlignment="1">
      <alignment horizontal="center" vertical="center"/>
    </xf>
    <xf numFmtId="49" fontId="18" fillId="5" borderId="3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 wrapText="1"/>
    </xf>
    <xf numFmtId="49" fontId="20" fillId="5" borderId="34" xfId="0" applyNumberFormat="1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3" fillId="7" borderId="3" xfId="0" applyFont="1" applyFill="1" applyBorder="1" applyAlignment="1">
      <alignment horizontal="center" vertical="center" wrapText="1"/>
    </xf>
    <xf numFmtId="0" fontId="33" fillId="7" borderId="5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vertical="center" wrapText="1"/>
    </xf>
    <xf numFmtId="3" fontId="16" fillId="0" borderId="22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65" xfId="0" applyNumberFormat="1" applyFont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3" fontId="11" fillId="0" borderId="19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horizontal="center" vertical="center"/>
    </xf>
    <xf numFmtId="3" fontId="11" fillId="0" borderId="6" xfId="0" applyNumberFormat="1" applyFont="1" applyFill="1" applyBorder="1" applyAlignment="1">
      <alignment horizontal="center" vertical="center" wrapText="1"/>
    </xf>
    <xf numFmtId="3" fontId="11" fillId="0" borderId="25" xfId="0" applyNumberFormat="1" applyFont="1" applyFill="1" applyBorder="1" applyAlignment="1">
      <alignment horizontal="center" vertical="center" wrapText="1"/>
    </xf>
    <xf numFmtId="9" fontId="11" fillId="0" borderId="70" xfId="0" applyNumberFormat="1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0" fontId="32" fillId="5" borderId="32" xfId="0" applyFont="1" applyFill="1" applyBorder="1" applyAlignment="1">
      <alignment vertical="center" wrapText="1"/>
    </xf>
    <xf numFmtId="0" fontId="32" fillId="5" borderId="10" xfId="0" applyFont="1" applyFill="1" applyBorder="1" applyAlignment="1">
      <alignment vertical="center" wrapText="1"/>
    </xf>
    <xf numFmtId="0" fontId="33" fillId="5" borderId="22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vertical="center" wrapText="1"/>
    </xf>
    <xf numFmtId="0" fontId="33" fillId="5" borderId="6" xfId="0" applyFont="1" applyFill="1" applyBorder="1" applyAlignment="1">
      <alignment horizontal="center" vertical="center" wrapText="1"/>
    </xf>
    <xf numFmtId="3" fontId="16" fillId="5" borderId="22" xfId="0" applyNumberFormat="1" applyFont="1" applyFill="1" applyBorder="1" applyAlignment="1">
      <alignment horizontal="center" vertical="center"/>
    </xf>
    <xf numFmtId="3" fontId="16" fillId="5" borderId="6" xfId="0" applyNumberFormat="1" applyFont="1" applyFill="1" applyBorder="1" applyAlignment="1">
      <alignment horizontal="center" vertical="center"/>
    </xf>
    <xf numFmtId="3" fontId="16" fillId="5" borderId="1" xfId="0" applyNumberFormat="1" applyFont="1" applyFill="1" applyBorder="1" applyAlignment="1">
      <alignment horizontal="center" vertical="center"/>
    </xf>
    <xf numFmtId="9" fontId="16" fillId="5" borderId="71" xfId="0" applyNumberFormat="1" applyFont="1" applyFill="1" applyBorder="1" applyAlignment="1">
      <alignment horizontal="center" vertical="center"/>
    </xf>
    <xf numFmtId="0" fontId="32" fillId="5" borderId="27" xfId="0" applyFont="1" applyFill="1" applyBorder="1" applyAlignment="1">
      <alignment vertical="center" wrapText="1"/>
    </xf>
    <xf numFmtId="0" fontId="15" fillId="5" borderId="11" xfId="0" applyFont="1" applyFill="1" applyBorder="1" applyAlignment="1">
      <alignment horizontal="center" vertical="center" wrapText="1"/>
    </xf>
    <xf numFmtId="3" fontId="16" fillId="3" borderId="5" xfId="0" applyNumberFormat="1" applyFont="1" applyFill="1" applyBorder="1" applyAlignment="1">
      <alignment horizontal="center" vertical="center" wrapText="1"/>
    </xf>
    <xf numFmtId="3" fontId="16" fillId="3" borderId="64" xfId="0" applyNumberFormat="1" applyFont="1" applyFill="1" applyBorder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3" fontId="16" fillId="0" borderId="6" xfId="0" applyNumberFormat="1" applyFont="1" applyBorder="1" applyAlignment="1">
      <alignment vertical="center"/>
    </xf>
    <xf numFmtId="3" fontId="16" fillId="4" borderId="6" xfId="0" applyNumberFormat="1" applyFont="1" applyFill="1" applyBorder="1" applyAlignment="1">
      <alignment horizontal="center" vertical="center" wrapText="1"/>
    </xf>
    <xf numFmtId="3" fontId="16" fillId="4" borderId="6" xfId="0" applyNumberFormat="1" applyFont="1" applyFill="1" applyBorder="1" applyAlignment="1">
      <alignment horizontal="center" vertical="center"/>
    </xf>
    <xf numFmtId="3" fontId="16" fillId="3" borderId="29" xfId="0" applyNumberFormat="1" applyFont="1" applyFill="1" applyBorder="1" applyAlignment="1">
      <alignment horizontal="center" vertical="center" wrapText="1"/>
    </xf>
    <xf numFmtId="49" fontId="33" fillId="7" borderId="5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49" fontId="32" fillId="7" borderId="6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32" fillId="7" borderId="6" xfId="0" applyFont="1" applyFill="1" applyBorder="1" applyAlignment="1">
      <alignment horizontal="center" vertical="center" wrapText="1"/>
    </xf>
    <xf numFmtId="3" fontId="11" fillId="6" borderId="2" xfId="0" applyNumberFormat="1" applyFont="1" applyFill="1" applyBorder="1"/>
    <xf numFmtId="3" fontId="11" fillId="6" borderId="1" xfId="0" applyNumberFormat="1" applyFont="1" applyFill="1" applyBorder="1"/>
    <xf numFmtId="3" fontId="11" fillId="6" borderId="6" xfId="0" applyNumberFormat="1" applyFont="1" applyFill="1" applyBorder="1"/>
    <xf numFmtId="3" fontId="11" fillId="6" borderId="22" xfId="0" applyNumberFormat="1" applyFont="1" applyFill="1" applyBorder="1"/>
    <xf numFmtId="3" fontId="5" fillId="5" borderId="64" xfId="0" applyNumberFormat="1" applyFont="1" applyFill="1" applyBorder="1" applyAlignment="1">
      <alignment horizontal="center" vertical="center"/>
    </xf>
    <xf numFmtId="3" fontId="5" fillId="5" borderId="76" xfId="0" applyNumberFormat="1" applyFont="1" applyFill="1" applyBorder="1" applyAlignment="1">
      <alignment horizontal="center" vertical="center"/>
    </xf>
    <xf numFmtId="3" fontId="5" fillId="5" borderId="59" xfId="0" applyNumberFormat="1" applyFont="1" applyFill="1" applyBorder="1" applyAlignment="1">
      <alignment horizontal="center" vertical="center"/>
    </xf>
    <xf numFmtId="3" fontId="5" fillId="5" borderId="9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wrapText="1"/>
    </xf>
    <xf numFmtId="3" fontId="19" fillId="0" borderId="43" xfId="0" applyNumberFormat="1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 wrapText="1"/>
    </xf>
    <xf numFmtId="0" fontId="16" fillId="0" borderId="21" xfId="0" applyFont="1" applyBorder="1"/>
    <xf numFmtId="3" fontId="19" fillId="0" borderId="66" xfId="0" applyNumberFormat="1" applyFont="1" applyBorder="1" applyAlignment="1">
      <alignment horizontal="center" vertical="center"/>
    </xf>
    <xf numFmtId="3" fontId="29" fillId="0" borderId="26" xfId="0" applyNumberFormat="1" applyFont="1" applyBorder="1" applyAlignment="1">
      <alignment horizontal="center" vertical="center"/>
    </xf>
    <xf numFmtId="3" fontId="19" fillId="0" borderId="7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34" fillId="4" borderId="0" xfId="0" applyFont="1" applyFill="1" applyBorder="1" applyAlignment="1">
      <alignment horizontal="center" vertical="center" wrapText="1"/>
    </xf>
    <xf numFmtId="0" fontId="19" fillId="5" borderId="64" xfId="0" applyFont="1" applyFill="1" applyBorder="1" applyAlignment="1">
      <alignment horizontal="left" vertical="center"/>
    </xf>
    <xf numFmtId="3" fontId="19" fillId="0" borderId="3" xfId="0" applyNumberFormat="1" applyFont="1" applyBorder="1" applyAlignment="1">
      <alignment horizontal="center" vertical="center" wrapText="1"/>
    </xf>
    <xf numFmtId="0" fontId="19" fillId="0" borderId="69" xfId="0" applyFont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left" vertical="center"/>
    </xf>
    <xf numFmtId="3" fontId="19" fillId="4" borderId="30" xfId="0" applyNumberFormat="1" applyFont="1" applyFill="1" applyBorder="1" applyAlignment="1">
      <alignment horizontal="center" vertical="center"/>
    </xf>
    <xf numFmtId="0" fontId="19" fillId="4" borderId="6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35" fillId="4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>
      <alignment horizontal="center" vertical="center"/>
    </xf>
    <xf numFmtId="0" fontId="36" fillId="0" borderId="0" xfId="0" applyNumberFormat="1" applyFont="1" applyFill="1" applyAlignment="1" applyProtection="1"/>
    <xf numFmtId="0" fontId="36" fillId="0" borderId="0" xfId="0" applyNumberFormat="1" applyFont="1" applyFill="1" applyAlignment="1" applyProtection="1">
      <alignment horizontal="right"/>
    </xf>
    <xf numFmtId="0" fontId="36" fillId="8" borderId="100" xfId="0" applyNumberFormat="1" applyFont="1" applyFill="1" applyBorder="1" applyAlignment="1" applyProtection="1">
      <alignment horizontal="center" vertical="center" wrapText="1"/>
    </xf>
    <xf numFmtId="0" fontId="36" fillId="8" borderId="101" xfId="0" applyNumberFormat="1" applyFont="1" applyFill="1" applyBorder="1" applyAlignment="1" applyProtection="1">
      <alignment horizontal="center" vertical="center" wrapText="1"/>
    </xf>
    <xf numFmtId="0" fontId="36" fillId="0" borderId="23" xfId="0" applyNumberFormat="1" applyFont="1" applyFill="1" applyBorder="1" applyAlignment="1" applyProtection="1"/>
    <xf numFmtId="4" fontId="38" fillId="9" borderId="104" xfId="0" applyNumberFormat="1" applyFont="1" applyFill="1" applyBorder="1" applyAlignment="1" applyProtection="1">
      <alignment horizontal="center" vertical="center"/>
    </xf>
    <xf numFmtId="4" fontId="38" fillId="9" borderId="105" xfId="0" applyNumberFormat="1" applyFont="1" applyFill="1" applyBorder="1" applyAlignment="1" applyProtection="1">
      <alignment horizontal="center" vertical="center"/>
    </xf>
    <xf numFmtId="4" fontId="38" fillId="5" borderId="104" xfId="0" applyNumberFormat="1" applyFont="1" applyFill="1" applyBorder="1" applyAlignment="1" applyProtection="1">
      <alignment horizontal="center" vertical="center"/>
    </xf>
    <xf numFmtId="4" fontId="38" fillId="5" borderId="105" xfId="0" applyNumberFormat="1" applyFont="1" applyFill="1" applyBorder="1" applyAlignment="1" applyProtection="1">
      <alignment horizontal="center" vertical="center"/>
    </xf>
    <xf numFmtId="4" fontId="38" fillId="5" borderId="110" xfId="0" applyNumberFormat="1" applyFont="1" applyFill="1" applyBorder="1" applyAlignment="1" applyProtection="1">
      <alignment horizontal="center" vertical="center"/>
    </xf>
    <xf numFmtId="4" fontId="38" fillId="8" borderId="100" xfId="0" applyNumberFormat="1" applyFont="1" applyFill="1" applyBorder="1" applyAlignment="1" applyProtection="1"/>
    <xf numFmtId="0" fontId="38" fillId="0" borderId="0" xfId="0" applyNumberFormat="1" applyFont="1" applyFill="1" applyAlignment="1" applyProtection="1"/>
    <xf numFmtId="4" fontId="38" fillId="8" borderId="100" xfId="0" applyNumberFormat="1" applyFont="1" applyFill="1" applyBorder="1" applyAlignment="1" applyProtection="1">
      <alignment horizontal="center" vertical="center"/>
    </xf>
    <xf numFmtId="0" fontId="39" fillId="0" borderId="0" xfId="0" applyNumberFormat="1" applyFont="1" applyFill="1" applyAlignment="1" applyProtection="1">
      <alignment horizontal="right"/>
    </xf>
    <xf numFmtId="0" fontId="16" fillId="0" borderId="64" xfId="0" applyFont="1" applyBorder="1"/>
    <xf numFmtId="4" fontId="16" fillId="0" borderId="36" xfId="0" applyNumberFormat="1" applyFont="1" applyBorder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4" fontId="16" fillId="0" borderId="67" xfId="0" applyNumberFormat="1" applyFont="1" applyBorder="1" applyAlignment="1">
      <alignment horizontal="center" vertical="center"/>
    </xf>
    <xf numFmtId="0" fontId="7" fillId="4" borderId="23" xfId="0" applyFont="1" applyFill="1" applyBorder="1" applyAlignment="1">
      <alignment vertical="center" wrapText="1"/>
    </xf>
    <xf numFmtId="0" fontId="7" fillId="5" borderId="35" xfId="0" applyFont="1" applyFill="1" applyBorder="1" applyAlignment="1">
      <alignment vertical="center" wrapText="1"/>
    </xf>
    <xf numFmtId="0" fontId="38" fillId="9" borderId="111" xfId="0" applyNumberFormat="1" applyFont="1" applyFill="1" applyBorder="1" applyAlignment="1" applyProtection="1"/>
    <xf numFmtId="0" fontId="38" fillId="5" borderId="111" xfId="0" applyNumberFormat="1" applyFont="1" applyFill="1" applyBorder="1" applyAlignment="1" applyProtection="1"/>
    <xf numFmtId="4" fontId="38" fillId="8" borderId="101" xfId="0" applyNumberFormat="1" applyFont="1" applyFill="1" applyBorder="1" applyAlignment="1" applyProtection="1"/>
    <xf numFmtId="0" fontId="19" fillId="0" borderId="0" xfId="0" applyFont="1"/>
    <xf numFmtId="3" fontId="19" fillId="0" borderId="35" xfId="0" applyNumberFormat="1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116" xfId="0" applyFont="1" applyFill="1" applyBorder="1" applyAlignment="1">
      <alignment horizontal="center" vertical="center" wrapText="1"/>
    </xf>
    <xf numFmtId="3" fontId="19" fillId="0" borderId="116" xfId="0" applyNumberFormat="1" applyFont="1" applyFill="1" applyBorder="1" applyAlignment="1">
      <alignment horizontal="center" vertical="center"/>
    </xf>
    <xf numFmtId="3" fontId="19" fillId="0" borderId="63" xfId="0" applyNumberFormat="1" applyFont="1" applyFill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0" fontId="19" fillId="0" borderId="25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 wrapText="1"/>
    </xf>
    <xf numFmtId="3" fontId="11" fillId="0" borderId="73" xfId="0" applyNumberFormat="1" applyFont="1" applyBorder="1" applyAlignment="1">
      <alignment horizontal="center" vertical="center" wrapText="1"/>
    </xf>
    <xf numFmtId="3" fontId="11" fillId="0" borderId="71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/>
    <xf numFmtId="0" fontId="2" fillId="0" borderId="122" xfId="0" applyFont="1" applyBorder="1" applyAlignment="1">
      <alignment horizontal="center" vertical="center"/>
    </xf>
    <xf numFmtId="4" fontId="2" fillId="0" borderId="122" xfId="0" applyNumberFormat="1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4" fontId="42" fillId="0" borderId="117" xfId="3" applyNumberFormat="1" applyFont="1" applyBorder="1" applyAlignment="1">
      <alignment horizontal="center" vertical="center"/>
    </xf>
    <xf numFmtId="0" fontId="2" fillId="0" borderId="125" xfId="0" applyFont="1" applyBorder="1" applyAlignment="1">
      <alignment horizontal="center" vertical="center"/>
    </xf>
    <xf numFmtId="165" fontId="2" fillId="0" borderId="122" xfId="0" applyNumberFormat="1" applyFont="1" applyBorder="1" applyAlignment="1">
      <alignment horizontal="center" vertical="center"/>
    </xf>
    <xf numFmtId="4" fontId="42" fillId="0" borderId="117" xfId="4" applyNumberFormat="1" applyFont="1" applyBorder="1" applyAlignment="1">
      <alignment horizontal="center" vertical="center"/>
    </xf>
    <xf numFmtId="4" fontId="42" fillId="0" borderId="117" xfId="5" applyNumberFormat="1" applyFont="1" applyBorder="1" applyAlignment="1">
      <alignment horizontal="center" vertical="center"/>
    </xf>
    <xf numFmtId="4" fontId="2" fillId="0" borderId="126" xfId="0" applyNumberFormat="1" applyFont="1" applyBorder="1" applyAlignment="1">
      <alignment horizontal="center" vertical="center"/>
    </xf>
    <xf numFmtId="4" fontId="2" fillId="0" borderId="117" xfId="0" applyNumberFormat="1" applyFont="1" applyBorder="1" applyAlignment="1">
      <alignment horizontal="center" vertical="center"/>
    </xf>
    <xf numFmtId="4" fontId="42" fillId="0" borderId="117" xfId="6" applyNumberFormat="1" applyFont="1" applyBorder="1" applyAlignment="1">
      <alignment horizontal="center" vertical="center"/>
    </xf>
    <xf numFmtId="4" fontId="42" fillId="0" borderId="117" xfId="7" applyNumberFormat="1" applyFont="1" applyBorder="1" applyAlignment="1">
      <alignment horizontal="center" vertical="center"/>
    </xf>
    <xf numFmtId="4" fontId="2" fillId="0" borderId="118" xfId="0" applyNumberFormat="1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 wrapText="1"/>
    </xf>
    <xf numFmtId="4" fontId="42" fillId="0" borderId="124" xfId="3" applyNumberFormat="1" applyFont="1" applyBorder="1" applyAlignment="1">
      <alignment horizontal="center" vertical="center"/>
    </xf>
    <xf numFmtId="0" fontId="2" fillId="0" borderId="124" xfId="0" applyFont="1" applyBorder="1" applyAlignment="1">
      <alignment horizontal="center" vertical="center"/>
    </xf>
    <xf numFmtId="0" fontId="2" fillId="0" borderId="127" xfId="0" applyFont="1" applyBorder="1" applyAlignment="1">
      <alignment horizontal="center" vertical="center"/>
    </xf>
    <xf numFmtId="4" fontId="42" fillId="0" borderId="120" xfId="3" applyNumberFormat="1" applyFont="1" applyBorder="1" applyAlignment="1">
      <alignment horizontal="center" vertical="center"/>
    </xf>
    <xf numFmtId="4" fontId="42" fillId="0" borderId="0" xfId="3" applyNumberFormat="1" applyFont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128" xfId="0" applyNumberFormat="1" applyFont="1" applyBorder="1" applyAlignment="1">
      <alignment horizontal="center" vertical="center"/>
    </xf>
    <xf numFmtId="4" fontId="7" fillId="5" borderId="83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5" borderId="84" xfId="0" applyFont="1" applyFill="1" applyBorder="1" applyAlignment="1">
      <alignment horizontal="center" vertical="center"/>
    </xf>
    <xf numFmtId="4" fontId="7" fillId="5" borderId="62" xfId="0" applyNumberFormat="1" applyFont="1" applyFill="1" applyBorder="1" applyAlignment="1">
      <alignment horizontal="center" vertical="center"/>
    </xf>
    <xf numFmtId="4" fontId="7" fillId="5" borderId="35" xfId="0" applyNumberFormat="1" applyFont="1" applyFill="1" applyBorder="1" applyAlignment="1">
      <alignment horizontal="center" vertical="center"/>
    </xf>
    <xf numFmtId="4" fontId="7" fillId="5" borderId="57" xfId="0" applyNumberFormat="1" applyFont="1" applyFill="1" applyBorder="1" applyAlignment="1">
      <alignment horizontal="center" vertical="center"/>
    </xf>
    <xf numFmtId="49" fontId="12" fillId="0" borderId="94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9" fontId="12" fillId="0" borderId="129" xfId="0" applyNumberFormat="1" applyFont="1" applyBorder="1" applyAlignment="1">
      <alignment horizontal="center" vertical="center"/>
    </xf>
    <xf numFmtId="0" fontId="44" fillId="0" borderId="117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4" fontId="12" fillId="0" borderId="122" xfId="0" applyNumberFormat="1" applyFont="1" applyBorder="1" applyAlignment="1">
      <alignment horizontal="center" vertical="center"/>
    </xf>
    <xf numFmtId="49" fontId="12" fillId="0" borderId="124" xfId="0" applyNumberFormat="1" applyFont="1" applyBorder="1" applyAlignment="1">
      <alignment horizontal="center" vertical="center"/>
    </xf>
    <xf numFmtId="4" fontId="12" fillId="0" borderId="117" xfId="0" applyNumberFormat="1" applyFont="1" applyBorder="1" applyAlignment="1">
      <alignment horizontal="center" vertical="center"/>
    </xf>
    <xf numFmtId="0" fontId="12" fillId="0" borderId="130" xfId="0" applyFont="1" applyBorder="1" applyAlignment="1">
      <alignment horizontal="center" vertical="center"/>
    </xf>
    <xf numFmtId="0" fontId="12" fillId="0" borderId="120" xfId="0" applyFont="1" applyBorder="1" applyAlignment="1">
      <alignment horizontal="center" vertical="center"/>
    </xf>
    <xf numFmtId="49" fontId="12" fillId="0" borderId="131" xfId="0" applyNumberFormat="1" applyFont="1" applyBorder="1" applyAlignment="1">
      <alignment horizontal="center" vertical="center"/>
    </xf>
    <xf numFmtId="4" fontId="12" fillId="0" borderId="130" xfId="0" applyNumberFormat="1" applyFont="1" applyBorder="1" applyAlignment="1">
      <alignment horizontal="center" vertical="center"/>
    </xf>
    <xf numFmtId="49" fontId="12" fillId="10" borderId="132" xfId="0" applyNumberFormat="1" applyFont="1" applyFill="1" applyBorder="1" applyAlignment="1">
      <alignment horizontal="center" vertical="center"/>
    </xf>
    <xf numFmtId="0" fontId="12" fillId="11" borderId="119" xfId="0" applyFont="1" applyFill="1" applyBorder="1"/>
    <xf numFmtId="4" fontId="12" fillId="11" borderId="117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3" fontId="45" fillId="0" borderId="22" xfId="0" applyNumberFormat="1" applyFont="1" applyBorder="1" applyAlignment="1">
      <alignment horizontal="center" vertical="center"/>
    </xf>
    <xf numFmtId="0" fontId="16" fillId="5" borderId="22" xfId="0" applyNumberFormat="1" applyFont="1" applyFill="1" applyBorder="1" applyAlignment="1">
      <alignment horizontal="center" vertical="center"/>
    </xf>
    <xf numFmtId="9" fontId="16" fillId="0" borderId="2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9" fontId="33" fillId="5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Alignment="1"/>
    <xf numFmtId="9" fontId="33" fillId="4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Border="1"/>
    <xf numFmtId="3" fontId="11" fillId="0" borderId="0" xfId="0" applyNumberFormat="1" applyFont="1" applyBorder="1"/>
    <xf numFmtId="3" fontId="16" fillId="5" borderId="94" xfId="0" applyNumberFormat="1" applyFont="1" applyFill="1" applyBorder="1" applyAlignment="1">
      <alignment horizontal="center" vertical="center"/>
    </xf>
    <xf numFmtId="3" fontId="16" fillId="5" borderId="24" xfId="0" applyNumberFormat="1" applyFont="1" applyFill="1" applyBorder="1" applyAlignment="1">
      <alignment horizontal="center" vertical="center"/>
    </xf>
    <xf numFmtId="9" fontId="16" fillId="5" borderId="86" xfId="0" applyNumberFormat="1" applyFont="1" applyFill="1" applyBorder="1" applyAlignment="1">
      <alignment horizontal="center" vertical="center"/>
    </xf>
    <xf numFmtId="9" fontId="16" fillId="5" borderId="70" xfId="0" applyNumberFormat="1" applyFont="1" applyFill="1" applyBorder="1" applyAlignment="1">
      <alignment horizontal="center" vertical="center"/>
    </xf>
    <xf numFmtId="3" fontId="16" fillId="5" borderId="27" xfId="0" applyNumberFormat="1" applyFont="1" applyFill="1" applyBorder="1" applyAlignment="1">
      <alignment horizontal="center" vertical="center"/>
    </xf>
    <xf numFmtId="3" fontId="16" fillId="5" borderId="10" xfId="0" applyNumberFormat="1" applyFont="1" applyFill="1" applyBorder="1" applyAlignment="1">
      <alignment horizontal="center" vertical="center"/>
    </xf>
    <xf numFmtId="3" fontId="16" fillId="5" borderId="15" xfId="0" applyNumberFormat="1" applyFont="1" applyFill="1" applyBorder="1" applyAlignment="1">
      <alignment horizontal="center" vertical="center"/>
    </xf>
    <xf numFmtId="3" fontId="16" fillId="5" borderId="11" xfId="0" applyNumberFormat="1" applyFont="1" applyFill="1" applyBorder="1" applyAlignment="1">
      <alignment horizontal="center" vertical="center"/>
    </xf>
    <xf numFmtId="9" fontId="16" fillId="0" borderId="86" xfId="0" applyNumberFormat="1" applyFont="1" applyBorder="1" applyAlignment="1">
      <alignment horizontal="center" vertical="center"/>
    </xf>
    <xf numFmtId="9" fontId="16" fillId="0" borderId="70" xfId="0" applyNumberFormat="1" applyFont="1" applyBorder="1" applyAlignment="1">
      <alignment horizontal="center" vertical="center"/>
    </xf>
    <xf numFmtId="9" fontId="16" fillId="0" borderId="94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5" borderId="94" xfId="0" applyNumberFormat="1" applyFont="1" applyFill="1" applyBorder="1" applyAlignment="1">
      <alignment horizontal="center" vertical="center"/>
    </xf>
    <xf numFmtId="9" fontId="16" fillId="5" borderId="24" xfId="0" applyNumberFormat="1" applyFont="1" applyFill="1" applyBorder="1" applyAlignment="1">
      <alignment horizontal="center" vertical="center"/>
    </xf>
    <xf numFmtId="3" fontId="16" fillId="0" borderId="27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16" fillId="0" borderId="94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3" fillId="5" borderId="22" xfId="0" applyFont="1" applyFill="1" applyBorder="1" applyAlignment="1">
      <alignment horizontal="center" vertical="center" wrapText="1"/>
    </xf>
    <xf numFmtId="0" fontId="33" fillId="5" borderId="6" xfId="0" applyFont="1" applyFill="1" applyBorder="1" applyAlignment="1">
      <alignment horizontal="center" vertical="center" wrapText="1"/>
    </xf>
    <xf numFmtId="0" fontId="33" fillId="7" borderId="22" xfId="0" applyFont="1" applyFill="1" applyBorder="1" applyAlignment="1">
      <alignment horizontal="center" vertical="center" wrapText="1"/>
    </xf>
    <xf numFmtId="0" fontId="33" fillId="7" borderId="6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/>
    </xf>
    <xf numFmtId="0" fontId="33" fillId="5" borderId="11" xfId="0" applyFont="1" applyFill="1" applyBorder="1" applyAlignment="1">
      <alignment horizontal="center" vertical="center" wrapText="1"/>
    </xf>
    <xf numFmtId="3" fontId="16" fillId="5" borderId="4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32" fillId="5" borderId="48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 wrapText="1"/>
    </xf>
    <xf numFmtId="0" fontId="15" fillId="5" borderId="24" xfId="0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9" fontId="16" fillId="5" borderId="43" xfId="0" applyNumberFormat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 wrapText="1"/>
    </xf>
    <xf numFmtId="0" fontId="32" fillId="5" borderId="11" xfId="0" applyFont="1" applyFill="1" applyBorder="1" applyAlignment="1">
      <alignment horizontal="center" vertical="center" wrapText="1"/>
    </xf>
    <xf numFmtId="0" fontId="32" fillId="5" borderId="39" xfId="0" applyFont="1" applyFill="1" applyBorder="1" applyAlignment="1">
      <alignment horizontal="center" vertical="center" wrapText="1"/>
    </xf>
    <xf numFmtId="0" fontId="32" fillId="5" borderId="10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9" fontId="16" fillId="0" borderId="86" xfId="0" applyNumberFormat="1" applyFont="1" applyFill="1" applyBorder="1" applyAlignment="1">
      <alignment horizontal="center" vertical="center"/>
    </xf>
    <xf numFmtId="9" fontId="16" fillId="0" borderId="70" xfId="0" applyNumberFormat="1" applyFont="1" applyFill="1" applyBorder="1" applyAlignment="1">
      <alignment horizontal="center" vertical="center"/>
    </xf>
    <xf numFmtId="9" fontId="16" fillId="0" borderId="94" xfId="0" applyNumberFormat="1" applyFont="1" applyFill="1" applyBorder="1" applyAlignment="1">
      <alignment horizontal="center" vertical="center"/>
    </xf>
    <xf numFmtId="9" fontId="16" fillId="0" borderId="24" xfId="0" applyNumberFormat="1" applyFont="1" applyFill="1" applyBorder="1" applyAlignment="1">
      <alignment horizontal="center" vertical="center"/>
    </xf>
    <xf numFmtId="3" fontId="16" fillId="0" borderId="94" xfId="0" applyNumberFormat="1" applyFont="1" applyFill="1" applyBorder="1" applyAlignment="1">
      <alignment horizontal="center" vertical="center"/>
    </xf>
    <xf numFmtId="3" fontId="16" fillId="0" borderId="24" xfId="0" applyNumberFormat="1" applyFont="1" applyFill="1" applyBorder="1" applyAlignment="1">
      <alignment horizontal="center" vertical="center"/>
    </xf>
    <xf numFmtId="49" fontId="33" fillId="7" borderId="22" xfId="0" applyNumberFormat="1" applyFont="1" applyFill="1" applyBorder="1" applyAlignment="1">
      <alignment horizontal="center" vertical="center" wrapText="1"/>
    </xf>
    <xf numFmtId="49" fontId="33" fillId="7" borderId="6" xfId="0" applyNumberFormat="1" applyFont="1" applyFill="1" applyBorder="1" applyAlignment="1">
      <alignment horizontal="center" vertical="center" wrapText="1"/>
    </xf>
    <xf numFmtId="3" fontId="16" fillId="0" borderId="15" xfId="0" applyNumberFormat="1" applyFont="1" applyFill="1" applyBorder="1" applyAlignment="1">
      <alignment horizontal="center" vertical="center"/>
    </xf>
    <xf numFmtId="3" fontId="16" fillId="0" borderId="11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3" fontId="15" fillId="5" borderId="48" xfId="0" applyNumberFormat="1" applyFont="1" applyFill="1" applyBorder="1" applyAlignment="1">
      <alignment horizontal="center" vertical="center" wrapText="1"/>
    </xf>
    <xf numFmtId="3" fontId="15" fillId="5" borderId="12" xfId="0" applyNumberFormat="1" applyFont="1" applyFill="1" applyBorder="1" applyAlignment="1">
      <alignment horizontal="center" vertical="center" wrapText="1"/>
    </xf>
    <xf numFmtId="0" fontId="15" fillId="5" borderId="3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3" fontId="15" fillId="5" borderId="38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Fill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0" fontId="15" fillId="5" borderId="68" xfId="0" applyFont="1" applyFill="1" applyBorder="1" applyAlignment="1">
      <alignment horizontal="center" vertical="center" wrapText="1"/>
    </xf>
    <xf numFmtId="0" fontId="15" fillId="5" borderId="70" xfId="0" applyFont="1" applyFill="1" applyBorder="1" applyAlignment="1">
      <alignment horizontal="center" vertical="center" wrapText="1"/>
    </xf>
    <xf numFmtId="0" fontId="15" fillId="5" borderId="92" xfId="0" applyFont="1" applyFill="1" applyBorder="1" applyAlignment="1">
      <alignment horizontal="center" vertical="center"/>
    </xf>
    <xf numFmtId="0" fontId="15" fillId="5" borderId="93" xfId="0" applyFont="1" applyFill="1" applyBorder="1" applyAlignment="1">
      <alignment horizontal="center" vertical="center"/>
    </xf>
    <xf numFmtId="9" fontId="33" fillId="5" borderId="86" xfId="0" applyNumberFormat="1" applyFont="1" applyFill="1" applyBorder="1" applyAlignment="1">
      <alignment horizontal="center" vertical="center"/>
    </xf>
    <xf numFmtId="9" fontId="33" fillId="5" borderId="46" xfId="0" applyNumberFormat="1" applyFont="1" applyFill="1" applyBorder="1" applyAlignment="1">
      <alignment horizontal="center" vertical="center"/>
    </xf>
    <xf numFmtId="3" fontId="33" fillId="5" borderId="1" xfId="0" applyNumberFormat="1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wrapText="1"/>
    </xf>
    <xf numFmtId="0" fontId="15" fillId="5" borderId="23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3" fillId="5" borderId="27" xfId="0" applyFont="1" applyFill="1" applyBorder="1" applyAlignment="1">
      <alignment horizontal="center" vertical="center" wrapText="1"/>
    </xf>
    <xf numFmtId="0" fontId="33" fillId="5" borderId="91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5" borderId="17" xfId="1" applyFont="1" applyFill="1" applyBorder="1" applyAlignment="1">
      <alignment horizontal="center" vertical="center" wrapText="1"/>
    </xf>
    <xf numFmtId="0" fontId="5" fillId="5" borderId="3" xfId="1" applyFont="1" applyFill="1" applyBorder="1" applyAlignment="1">
      <alignment horizontal="center" vertical="center" wrapText="1"/>
    </xf>
    <xf numFmtId="0" fontId="5" fillId="5" borderId="18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41" xfId="0" applyFont="1" applyFill="1" applyBorder="1" applyAlignment="1">
      <alignment horizontal="center" vertical="center" wrapText="1"/>
    </xf>
    <xf numFmtId="0" fontId="1" fillId="5" borderId="47" xfId="0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 vertical="center" wrapText="1"/>
    </xf>
    <xf numFmtId="3" fontId="11" fillId="0" borderId="73" xfId="0" applyNumberFormat="1" applyFont="1" applyBorder="1" applyAlignment="1">
      <alignment horizontal="center" vertical="center" wrapText="1"/>
    </xf>
    <xf numFmtId="3" fontId="11" fillId="0" borderId="71" xfId="0" applyNumberFormat="1" applyFont="1" applyBorder="1" applyAlignment="1">
      <alignment horizontal="center" vertical="center" wrapText="1"/>
    </xf>
    <xf numFmtId="3" fontId="11" fillId="0" borderId="75" xfId="0" applyNumberFormat="1" applyFont="1" applyBorder="1" applyAlignment="1">
      <alignment horizontal="center"/>
    </xf>
    <xf numFmtId="3" fontId="11" fillId="0" borderId="73" xfId="0" applyNumberFormat="1" applyFont="1" applyBorder="1" applyAlignment="1">
      <alignment horizontal="center"/>
    </xf>
    <xf numFmtId="3" fontId="11" fillId="0" borderId="71" xfId="0" applyNumberFormat="1" applyFon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75" xfId="0" applyNumberFormat="1" applyFont="1" applyBorder="1" applyAlignment="1">
      <alignment horizontal="center" vertical="center"/>
    </xf>
    <xf numFmtId="3" fontId="11" fillId="0" borderId="73" xfId="0" applyNumberFormat="1" applyFont="1" applyBorder="1" applyAlignment="1">
      <alignment horizontal="center" vertical="center"/>
    </xf>
    <xf numFmtId="3" fontId="11" fillId="0" borderId="7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4" fillId="5" borderId="52" xfId="0" applyFont="1" applyFill="1" applyBorder="1" applyAlignment="1">
      <alignment horizontal="center" vertical="center" wrapText="1"/>
    </xf>
    <xf numFmtId="0" fontId="14" fillId="5" borderId="61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64" xfId="0" applyFont="1" applyFill="1" applyBorder="1" applyAlignment="1">
      <alignment horizontal="center" vertical="center" wrapText="1"/>
    </xf>
    <xf numFmtId="0" fontId="14" fillId="5" borderId="46" xfId="0" applyFont="1" applyFill="1" applyBorder="1" applyAlignment="1">
      <alignment horizontal="center" vertical="center" wrapText="1"/>
    </xf>
    <xf numFmtId="3" fontId="5" fillId="0" borderId="52" xfId="0" applyNumberFormat="1" applyFont="1" applyFill="1" applyBorder="1" applyAlignment="1">
      <alignment horizontal="center" vertical="center" wrapText="1"/>
    </xf>
    <xf numFmtId="3" fontId="5" fillId="0" borderId="41" xfId="0" applyNumberFormat="1" applyFont="1" applyFill="1" applyBorder="1" applyAlignment="1">
      <alignment horizontal="center" vertical="center" wrapText="1"/>
    </xf>
    <xf numFmtId="3" fontId="5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3" fontId="11" fillId="0" borderId="28" xfId="0" applyNumberFormat="1" applyFont="1" applyBorder="1" applyAlignment="1">
      <alignment horizontal="center" vertical="center" wrapText="1"/>
    </xf>
    <xf numFmtId="49" fontId="5" fillId="5" borderId="50" xfId="0" applyNumberFormat="1" applyFont="1" applyFill="1" applyBorder="1" applyAlignment="1">
      <alignment horizontal="center" vertical="center"/>
    </xf>
    <xf numFmtId="49" fontId="5" fillId="5" borderId="59" xfId="0" applyNumberFormat="1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7" fillId="5" borderId="49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wrapText="1"/>
    </xf>
    <xf numFmtId="0" fontId="16" fillId="5" borderId="50" xfId="0" applyFont="1" applyFill="1" applyBorder="1" applyAlignment="1">
      <alignment horizontal="center" wrapText="1"/>
    </xf>
    <xf numFmtId="0" fontId="16" fillId="5" borderId="45" xfId="0" applyFont="1" applyFill="1" applyBorder="1" applyAlignment="1">
      <alignment horizontal="center" wrapText="1"/>
    </xf>
    <xf numFmtId="0" fontId="16" fillId="5" borderId="59" xfId="0" applyFont="1" applyFill="1" applyBorder="1" applyAlignment="1">
      <alignment horizontal="center" wrapText="1"/>
    </xf>
    <xf numFmtId="0" fontId="16" fillId="5" borderId="46" xfId="0" applyFont="1" applyFill="1" applyBorder="1" applyAlignment="1">
      <alignment horizont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7" fillId="5" borderId="49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 vertical="top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0" fontId="14" fillId="5" borderId="62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6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2" fontId="14" fillId="5" borderId="50" xfId="0" applyNumberFormat="1" applyFont="1" applyFill="1" applyBorder="1" applyAlignment="1">
      <alignment horizontal="center" vertical="center" wrapText="1"/>
    </xf>
    <xf numFmtId="2" fontId="14" fillId="5" borderId="21" xfId="0" applyNumberFormat="1" applyFont="1" applyFill="1" applyBorder="1" applyAlignment="1">
      <alignment horizontal="center" vertical="center" wrapText="1"/>
    </xf>
    <xf numFmtId="2" fontId="14" fillId="5" borderId="45" xfId="0" applyNumberFormat="1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right" vertical="center" wrapText="1"/>
    </xf>
    <xf numFmtId="0" fontId="6" fillId="5" borderId="20" xfId="0" applyFont="1" applyFill="1" applyBorder="1" applyAlignment="1">
      <alignment horizontal="right" vertical="center" wrapText="1"/>
    </xf>
    <xf numFmtId="0" fontId="6" fillId="5" borderId="63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top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9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17" fillId="5" borderId="42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0" fontId="17" fillId="5" borderId="39" xfId="0" applyFont="1" applyFill="1" applyBorder="1" applyAlignment="1">
      <alignment horizontal="center" vertical="center" wrapText="1"/>
    </xf>
    <xf numFmtId="0" fontId="17" fillId="5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5" fillId="5" borderId="17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7" fillId="5" borderId="40" xfId="0" applyFont="1" applyFill="1" applyBorder="1" applyAlignment="1">
      <alignment horizontal="center" vertical="center" wrapText="1"/>
    </xf>
    <xf numFmtId="0" fontId="17" fillId="5" borderId="3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9" fillId="0" borderId="28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3" fontId="19" fillId="0" borderId="38" xfId="0" applyNumberFormat="1" applyFont="1" applyBorder="1" applyAlignment="1">
      <alignment horizontal="center" vertical="center" wrapText="1"/>
    </xf>
    <xf numFmtId="3" fontId="19" fillId="0" borderId="37" xfId="0" applyNumberFormat="1" applyFont="1" applyBorder="1" applyAlignment="1">
      <alignment horizontal="center" vertical="center" wrapText="1"/>
    </xf>
    <xf numFmtId="3" fontId="19" fillId="0" borderId="25" xfId="0" applyNumberFormat="1" applyFont="1" applyBorder="1" applyAlignment="1">
      <alignment horizontal="center" vertical="center" wrapText="1"/>
    </xf>
    <xf numFmtId="9" fontId="19" fillId="0" borderId="48" xfId="2" applyFont="1" applyBorder="1" applyAlignment="1">
      <alignment horizontal="center" vertical="center"/>
    </xf>
    <xf numFmtId="9" fontId="19" fillId="0" borderId="49" xfId="2" applyFont="1" applyBorder="1" applyAlignment="1">
      <alignment horizontal="center" vertical="center"/>
    </xf>
    <xf numFmtId="9" fontId="19" fillId="0" borderId="16" xfId="2" applyFont="1" applyBorder="1" applyAlignment="1">
      <alignment horizontal="center" vertical="center"/>
    </xf>
    <xf numFmtId="0" fontId="6" fillId="0" borderId="64" xfId="0" applyFont="1" applyBorder="1" applyAlignment="1">
      <alignment horizontal="center"/>
    </xf>
    <xf numFmtId="0" fontId="6" fillId="5" borderId="7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14" fontId="19" fillId="0" borderId="48" xfId="0" applyNumberFormat="1" applyFont="1" applyBorder="1" applyAlignment="1">
      <alignment horizontal="center" vertical="center"/>
    </xf>
    <xf numFmtId="0" fontId="6" fillId="0" borderId="53" xfId="0" applyFont="1" applyBorder="1" applyAlignment="1">
      <alignment horizontal="center" wrapText="1" shrinkToFit="1"/>
    </xf>
    <xf numFmtId="0" fontId="6" fillId="0" borderId="54" xfId="0" applyFont="1" applyBorder="1" applyAlignment="1">
      <alignment horizontal="center" wrapText="1" shrinkToFit="1"/>
    </xf>
    <xf numFmtId="0" fontId="6" fillId="0" borderId="39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5" borderId="59" xfId="0" applyFont="1" applyFill="1" applyBorder="1" applyAlignment="1">
      <alignment horizontal="right"/>
    </xf>
    <xf numFmtId="0" fontId="6" fillId="5" borderId="64" xfId="0" applyFont="1" applyFill="1" applyBorder="1" applyAlignment="1">
      <alignment horizontal="right"/>
    </xf>
    <xf numFmtId="0" fontId="8" fillId="5" borderId="62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59" xfId="0" applyFont="1" applyFill="1" applyBorder="1" applyAlignment="1">
      <alignment horizontal="right"/>
    </xf>
    <xf numFmtId="0" fontId="8" fillId="5" borderId="64" xfId="0" applyFont="1" applyFill="1" applyBorder="1" applyAlignment="1">
      <alignment horizontal="right"/>
    </xf>
    <xf numFmtId="0" fontId="6" fillId="0" borderId="80" xfId="0" applyFont="1" applyBorder="1" applyAlignment="1">
      <alignment horizontal="left"/>
    </xf>
    <xf numFmtId="0" fontId="6" fillId="0" borderId="78" xfId="0" applyFont="1" applyBorder="1" applyAlignment="1">
      <alignment horizontal="left"/>
    </xf>
    <xf numFmtId="0" fontId="6" fillId="0" borderId="81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12" fillId="0" borderId="58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4" fontId="38" fillId="9" borderId="112" xfId="0" applyNumberFormat="1" applyFont="1" applyFill="1" applyBorder="1" applyAlignment="1" applyProtection="1">
      <alignment horizontal="center" vertical="center"/>
    </xf>
    <xf numFmtId="4" fontId="38" fillId="9" borderId="113" xfId="0" applyNumberFormat="1" applyFont="1" applyFill="1" applyBorder="1" applyAlignment="1" applyProtection="1">
      <alignment horizontal="center" vertical="center"/>
    </xf>
    <xf numFmtId="4" fontId="38" fillId="9" borderId="115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Alignment="1" applyProtection="1">
      <alignment horizontal="center"/>
    </xf>
    <xf numFmtId="0" fontId="36" fillId="8" borderId="95" xfId="0" applyNumberFormat="1" applyFont="1" applyFill="1" applyBorder="1" applyAlignment="1" applyProtection="1">
      <alignment horizontal="center" vertical="center" wrapText="1"/>
    </xf>
    <xf numFmtId="0" fontId="36" fillId="8" borderId="99" xfId="0" applyNumberFormat="1" applyFont="1" applyFill="1" applyBorder="1" applyAlignment="1" applyProtection="1">
      <alignment horizontal="center" vertical="center" wrapText="1"/>
    </xf>
    <xf numFmtId="0" fontId="36" fillId="8" borderId="96" xfId="0" applyNumberFormat="1" applyFont="1" applyFill="1" applyBorder="1" applyAlignment="1" applyProtection="1">
      <alignment horizontal="center" vertical="center"/>
    </xf>
    <xf numFmtId="0" fontId="36" fillId="8" borderId="97" xfId="0" applyNumberFormat="1" applyFont="1" applyFill="1" applyBorder="1" applyAlignment="1" applyProtection="1">
      <alignment vertical="center"/>
    </xf>
    <xf numFmtId="0" fontId="36" fillId="8" borderId="98" xfId="0" applyNumberFormat="1" applyFont="1" applyFill="1" applyBorder="1" applyAlignment="1" applyProtection="1">
      <alignment vertical="center"/>
    </xf>
    <xf numFmtId="0" fontId="38" fillId="9" borderId="102" xfId="0" applyNumberFormat="1" applyFont="1" applyFill="1" applyBorder="1" applyAlignment="1" applyProtection="1">
      <alignment horizontal="center" vertical="center"/>
    </xf>
    <xf numFmtId="0" fontId="38" fillId="9" borderId="106" xfId="0" applyNumberFormat="1" applyFont="1" applyFill="1" applyBorder="1" applyAlignment="1" applyProtection="1">
      <alignment horizontal="center" vertical="center"/>
    </xf>
    <xf numFmtId="0" fontId="38" fillId="9" borderId="108" xfId="0" applyNumberFormat="1" applyFont="1" applyFill="1" applyBorder="1" applyAlignment="1" applyProtection="1">
      <alignment horizontal="center" vertical="center"/>
    </xf>
    <xf numFmtId="0" fontId="38" fillId="9" borderId="103" xfId="0" applyNumberFormat="1" applyFont="1" applyFill="1" applyBorder="1" applyAlignment="1" applyProtection="1">
      <alignment horizontal="left" vertical="center"/>
    </xf>
    <xf numFmtId="0" fontId="38" fillId="9" borderId="107" xfId="0" applyNumberFormat="1" applyFont="1" applyFill="1" applyBorder="1" applyAlignment="1" applyProtection="1">
      <alignment horizontal="left" vertical="center"/>
    </xf>
    <xf numFmtId="0" fontId="38" fillId="9" borderId="109" xfId="0" applyNumberFormat="1" applyFont="1" applyFill="1" applyBorder="1" applyAlignment="1" applyProtection="1">
      <alignment horizontal="left" vertical="center"/>
    </xf>
    <xf numFmtId="164" fontId="38" fillId="9" borderId="103" xfId="0" applyNumberFormat="1" applyFont="1" applyFill="1" applyBorder="1" applyAlignment="1" applyProtection="1">
      <alignment horizontal="center" vertical="center"/>
    </xf>
    <xf numFmtId="164" fontId="38" fillId="9" borderId="107" xfId="0" applyNumberFormat="1" applyFont="1" applyFill="1" applyBorder="1" applyAlignment="1" applyProtection="1">
      <alignment horizontal="center" vertical="center"/>
    </xf>
    <xf numFmtId="164" fontId="38" fillId="9" borderId="109" xfId="0" applyNumberFormat="1" applyFont="1" applyFill="1" applyBorder="1" applyAlignment="1" applyProtection="1">
      <alignment horizontal="center" vertical="center"/>
    </xf>
    <xf numFmtId="4" fontId="38" fillId="9" borderId="103" xfId="0" applyNumberFormat="1" applyFont="1" applyFill="1" applyBorder="1" applyAlignment="1" applyProtection="1">
      <alignment horizontal="center" vertical="center"/>
    </xf>
    <xf numFmtId="4" fontId="38" fillId="9" borderId="107" xfId="0" applyNumberFormat="1" applyFont="1" applyFill="1" applyBorder="1" applyAlignment="1" applyProtection="1">
      <alignment horizontal="center" vertical="center"/>
    </xf>
    <xf numFmtId="4" fontId="38" fillId="9" borderId="109" xfId="0" applyNumberFormat="1" applyFont="1" applyFill="1" applyBorder="1" applyAlignment="1" applyProtection="1">
      <alignment horizontal="center" vertical="center"/>
    </xf>
    <xf numFmtId="4" fontId="38" fillId="9" borderId="114" xfId="0" applyNumberFormat="1" applyFont="1" applyFill="1" applyBorder="1" applyAlignment="1" applyProtection="1">
      <alignment horizontal="center" vertical="center"/>
    </xf>
    <xf numFmtId="0" fontId="40" fillId="8" borderId="96" xfId="0" applyNumberFormat="1" applyFont="1" applyFill="1" applyBorder="1" applyAlignment="1" applyProtection="1">
      <alignment horizontal="center" vertical="center"/>
    </xf>
    <xf numFmtId="0" fontId="40" fillId="8" borderId="97" xfId="0" applyNumberFormat="1" applyFont="1" applyFill="1" applyBorder="1" applyAlignment="1" applyProtection="1">
      <alignment horizontal="center" vertical="center"/>
    </xf>
    <xf numFmtId="0" fontId="40" fillId="8" borderId="98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top" wrapText="1"/>
    </xf>
    <xf numFmtId="49" fontId="16" fillId="0" borderId="77" xfId="0" applyNumberFormat="1" applyFont="1" applyBorder="1" applyAlignment="1">
      <alignment horizontal="left" vertical="center" wrapText="1"/>
    </xf>
    <xf numFmtId="49" fontId="16" fillId="0" borderId="72" xfId="0" applyNumberFormat="1" applyFont="1" applyBorder="1" applyAlignment="1">
      <alignment horizontal="left" vertical="center" wrapText="1"/>
    </xf>
    <xf numFmtId="49" fontId="16" fillId="0" borderId="86" xfId="0" applyNumberFormat="1" applyFont="1" applyBorder="1" applyAlignment="1">
      <alignment horizontal="left" vertical="center" wrapText="1"/>
    </xf>
    <xf numFmtId="49" fontId="16" fillId="0" borderId="61" xfId="0" applyNumberFormat="1" applyFont="1" applyBorder="1" applyAlignment="1">
      <alignment horizontal="left" vertical="center" wrapText="1"/>
    </xf>
    <xf numFmtId="49" fontId="16" fillId="0" borderId="30" xfId="0" applyNumberFormat="1" applyFont="1" applyBorder="1" applyAlignment="1">
      <alignment horizontal="left" vertical="center" wrapText="1"/>
    </xf>
    <xf numFmtId="49" fontId="16" fillId="0" borderId="69" xfId="0" applyNumberFormat="1" applyFont="1" applyBorder="1" applyAlignment="1">
      <alignment horizontal="left" vertical="center" wrapText="1"/>
    </xf>
    <xf numFmtId="3" fontId="6" fillId="4" borderId="0" xfId="0" applyNumberFormat="1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49" fontId="16" fillId="0" borderId="5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45" xfId="0" applyNumberFormat="1" applyFont="1" applyBorder="1" applyAlignment="1">
      <alignment horizontal="left" vertical="center" wrapText="1"/>
    </xf>
    <xf numFmtId="49" fontId="16" fillId="0" borderId="75" xfId="0" applyNumberFormat="1" applyFont="1" applyBorder="1" applyAlignment="1">
      <alignment horizontal="left" vertical="center" wrapText="1"/>
    </xf>
    <xf numFmtId="49" fontId="16" fillId="0" borderId="73" xfId="0" applyNumberFormat="1" applyFont="1" applyBorder="1" applyAlignment="1">
      <alignment horizontal="left" vertical="center" wrapText="1"/>
    </xf>
    <xf numFmtId="49" fontId="16" fillId="0" borderId="71" xfId="0" applyNumberFormat="1" applyFont="1" applyBorder="1" applyAlignment="1">
      <alignment horizontal="left" vertical="center" wrapText="1"/>
    </xf>
    <xf numFmtId="49" fontId="16" fillId="0" borderId="51" xfId="0" applyNumberFormat="1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0" fontId="7" fillId="5" borderId="56" xfId="0" applyFont="1" applyFill="1" applyBorder="1" applyAlignment="1">
      <alignment horizontal="right" vertical="center" wrapText="1"/>
    </xf>
    <xf numFmtId="0" fontId="7" fillId="5" borderId="57" xfId="0" applyFont="1" applyFill="1" applyBorder="1" applyAlignment="1">
      <alignment horizontal="right" vertical="center" wrapText="1"/>
    </xf>
    <xf numFmtId="3" fontId="19" fillId="5" borderId="56" xfId="0" applyNumberFormat="1" applyFont="1" applyFill="1" applyBorder="1" applyAlignment="1">
      <alignment horizontal="center" vertical="center"/>
    </xf>
    <xf numFmtId="3" fontId="19" fillId="5" borderId="57" xfId="0" applyNumberFormat="1" applyFont="1" applyFill="1" applyBorder="1" applyAlignment="1">
      <alignment horizontal="center" vertical="center"/>
    </xf>
    <xf numFmtId="0" fontId="46" fillId="0" borderId="133" xfId="0" applyFont="1" applyBorder="1" applyAlignment="1">
      <alignment horizontal="center" vertical="center" wrapText="1"/>
    </xf>
    <xf numFmtId="0" fontId="46" fillId="0" borderId="117" xfId="0" applyFont="1" applyBorder="1" applyAlignment="1">
      <alignment horizontal="center" vertical="center" wrapText="1"/>
    </xf>
    <xf numFmtId="4" fontId="46" fillId="0" borderId="118" xfId="0" applyNumberFormat="1" applyFont="1" applyBorder="1" applyAlignment="1">
      <alignment horizontal="center" vertical="center"/>
    </xf>
    <xf numFmtId="0" fontId="46" fillId="0" borderId="117" xfId="8" applyFont="1" applyBorder="1" applyAlignment="1">
      <alignment horizontal="center" vertical="center" wrapText="1"/>
    </xf>
    <xf numFmtId="3" fontId="18" fillId="0" borderId="118" xfId="0" applyNumberFormat="1" applyFont="1" applyBorder="1" applyAlignment="1">
      <alignment horizontal="center" vertical="center"/>
    </xf>
    <xf numFmtId="0" fontId="46" fillId="0" borderId="134" xfId="0" applyFont="1" applyBorder="1" applyAlignment="1">
      <alignment horizontal="center" vertical="center" wrapText="1"/>
    </xf>
    <xf numFmtId="4" fontId="46" fillId="0" borderId="135" xfId="0" applyNumberFormat="1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7" xfId="0" applyFont="1" applyBorder="1"/>
    <xf numFmtId="0" fontId="24" fillId="0" borderId="15" xfId="0" applyFont="1" applyBorder="1"/>
    <xf numFmtId="0" fontId="18" fillId="0" borderId="120" xfId="0" applyFont="1" applyBorder="1" applyAlignment="1">
      <alignment horizontal="center" vertical="center" wrapText="1"/>
    </xf>
    <xf numFmtId="0" fontId="24" fillId="0" borderId="14" xfId="0" applyFont="1" applyBorder="1"/>
    <xf numFmtId="0" fontId="2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 wrapText="1"/>
    </xf>
    <xf numFmtId="9" fontId="19" fillId="0" borderId="0" xfId="2" applyFont="1" applyBorder="1" applyAlignment="1">
      <alignment horizontal="center" vertical="center"/>
    </xf>
    <xf numFmtId="9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9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9" fontId="19" fillId="0" borderId="17" xfId="0" applyNumberFormat="1" applyFont="1" applyBorder="1" applyAlignment="1">
      <alignment horizontal="center" vertical="center"/>
    </xf>
    <xf numFmtId="9" fontId="19" fillId="0" borderId="2" xfId="0" applyNumberFormat="1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9" fontId="19" fillId="0" borderId="16" xfId="0" applyNumberFormat="1" applyFont="1" applyBorder="1" applyAlignment="1">
      <alignment horizontal="center" vertical="center"/>
    </xf>
    <xf numFmtId="3" fontId="19" fillId="0" borderId="58" xfId="0" applyNumberFormat="1" applyFont="1" applyBorder="1" applyAlignment="1">
      <alignment horizontal="center" vertical="center" wrapText="1"/>
    </xf>
    <xf numFmtId="3" fontId="19" fillId="0" borderId="56" xfId="0" applyNumberFormat="1" applyFont="1" applyBorder="1" applyAlignment="1">
      <alignment horizontal="center" vertical="center" wrapText="1"/>
    </xf>
    <xf numFmtId="3" fontId="19" fillId="0" borderId="57" xfId="0" applyNumberFormat="1" applyFont="1" applyBorder="1" applyAlignment="1">
      <alignment horizontal="center" vertical="center" wrapText="1"/>
    </xf>
    <xf numFmtId="3" fontId="19" fillId="5" borderId="64" xfId="0" applyNumberFormat="1" applyFont="1" applyFill="1" applyBorder="1" applyAlignment="1">
      <alignment horizontal="center" vertical="center"/>
    </xf>
    <xf numFmtId="49" fontId="12" fillId="6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vertical="center"/>
    </xf>
    <xf numFmtId="0" fontId="12" fillId="6" borderId="10" xfId="0" applyFont="1" applyFill="1" applyBorder="1"/>
    <xf numFmtId="0" fontId="12" fillId="6" borderId="1" xfId="0" applyFont="1" applyFill="1" applyBorder="1" applyAlignment="1">
      <alignment horizontal="center"/>
    </xf>
    <xf numFmtId="49" fontId="12" fillId="6" borderId="22" xfId="0" applyNumberFormat="1" applyFont="1" applyFill="1" applyBorder="1" applyAlignment="1">
      <alignment horizontal="center" vertical="center"/>
    </xf>
    <xf numFmtId="0" fontId="12" fillId="6" borderId="1" xfId="0" applyFont="1" applyFill="1" applyBorder="1"/>
    <xf numFmtId="4" fontId="12" fillId="0" borderId="18" xfId="0" applyNumberFormat="1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/>
    </xf>
    <xf numFmtId="4" fontId="12" fillId="6" borderId="10" xfId="0" applyNumberFormat="1" applyFont="1" applyFill="1" applyBorder="1" applyAlignment="1">
      <alignment horizontal="center" vertical="center"/>
    </xf>
    <xf numFmtId="4" fontId="12" fillId="6" borderId="11" xfId="0" applyNumberFormat="1" applyFont="1" applyFill="1" applyBorder="1" applyAlignment="1">
      <alignment horizontal="center" vertical="center"/>
    </xf>
    <xf numFmtId="4" fontId="12" fillId="6" borderId="6" xfId="0" applyNumberFormat="1" applyFont="1" applyFill="1" applyBorder="1" applyAlignment="1">
      <alignment horizontal="center" vertical="center"/>
    </xf>
    <xf numFmtId="3" fontId="11" fillId="0" borderId="136" xfId="1" applyNumberFormat="1" applyFont="1" applyFill="1" applyBorder="1" applyAlignment="1">
      <alignment horizontal="center" vertical="center"/>
    </xf>
    <xf numFmtId="3" fontId="11" fillId="0" borderId="122" xfId="0" applyNumberFormat="1" applyFont="1" applyBorder="1" applyAlignment="1">
      <alignment horizontal="center" vertical="center" wrapText="1"/>
    </xf>
    <xf numFmtId="3" fontId="11" fillId="0" borderId="117" xfId="1" applyNumberFormat="1" applyFont="1" applyFill="1" applyBorder="1" applyAlignment="1">
      <alignment horizontal="center" vertical="center"/>
    </xf>
    <xf numFmtId="3" fontId="11" fillId="0" borderId="117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16" fillId="0" borderId="117" xfId="1" applyNumberFormat="1" applyFont="1" applyFill="1" applyBorder="1" applyAlignment="1">
      <alignment horizontal="center" vertical="center"/>
    </xf>
    <xf numFmtId="3" fontId="16" fillId="0" borderId="12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11" fillId="0" borderId="0" xfId="0" applyNumberFormat="1" applyFont="1"/>
    <xf numFmtId="0" fontId="24" fillId="0" borderId="1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0" fontId="46" fillId="0" borderId="121" xfId="0" applyFont="1" applyBorder="1" applyAlignment="1">
      <alignment horizontal="center" vertical="center" wrapText="1"/>
    </xf>
    <xf numFmtId="0" fontId="46" fillId="0" borderId="122" xfId="0" applyFont="1" applyBorder="1" applyAlignment="1">
      <alignment horizontal="center" vertical="center" wrapText="1"/>
    </xf>
    <xf numFmtId="4" fontId="46" fillId="0" borderId="126" xfId="0" applyNumberFormat="1" applyFont="1" applyBorder="1" applyAlignment="1">
      <alignment horizontal="center" vertical="center"/>
    </xf>
    <xf numFmtId="0" fontId="46" fillId="0" borderId="122" xfId="8" applyFont="1" applyBorder="1" applyAlignment="1">
      <alignment horizontal="center" vertical="center" wrapText="1"/>
    </xf>
    <xf numFmtId="3" fontId="18" fillId="0" borderId="122" xfId="0" applyNumberFormat="1" applyFont="1" applyBorder="1" applyAlignment="1">
      <alignment horizontal="center" vertical="center" wrapText="1"/>
    </xf>
    <xf numFmtId="0" fontId="46" fillId="0" borderId="12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</cellXfs>
  <cellStyles count="9">
    <cellStyle name="Normal 2" xfId="1"/>
    <cellStyle name="Normal 5" xfId="4"/>
    <cellStyle name="Normal 6" xfId="6"/>
    <cellStyle name="Normal 7" xfId="5"/>
    <cellStyle name="Normal 8" xfId="7"/>
    <cellStyle name="Normalan" xfId="0" builtinId="0"/>
    <cellStyle name="Normalan 23" xfId="3"/>
    <cellStyle name="Normalan 7" xfId="8"/>
    <cellStyle name="Procena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8"/>
  <sheetViews>
    <sheetView showGridLines="0" topLeftCell="A31" workbookViewId="0">
      <selection activeCell="K34" sqref="K34"/>
    </sheetView>
  </sheetViews>
  <sheetFormatPr defaultRowHeight="15.75"/>
  <cols>
    <col min="1" max="1" width="3" style="13" customWidth="1"/>
    <col min="2" max="2" width="18.7109375" style="13" customWidth="1"/>
    <col min="3" max="3" width="69.7109375" style="13" customWidth="1"/>
    <col min="4" max="4" width="9.140625" style="13"/>
    <col min="5" max="6" width="15.7109375" style="13" customWidth="1"/>
    <col min="7" max="8" width="18.28515625" style="68" customWidth="1"/>
    <col min="9" max="9" width="16.5703125" style="186" customWidth="1"/>
    <col min="10" max="259" width="9.140625" style="13"/>
    <col min="260" max="260" width="3" style="13" customWidth="1"/>
    <col min="261" max="261" width="18.7109375" style="13" customWidth="1"/>
    <col min="262" max="262" width="69.7109375" style="13" customWidth="1"/>
    <col min="263" max="263" width="9.140625" style="13"/>
    <col min="264" max="265" width="15.7109375" style="13" customWidth="1"/>
    <col min="266" max="515" width="9.140625" style="13"/>
    <col min="516" max="516" width="3" style="13" customWidth="1"/>
    <col min="517" max="517" width="18.7109375" style="13" customWidth="1"/>
    <col min="518" max="518" width="69.7109375" style="13" customWidth="1"/>
    <col min="519" max="519" width="9.140625" style="13"/>
    <col min="520" max="521" width="15.7109375" style="13" customWidth="1"/>
    <col min="522" max="771" width="9.140625" style="13"/>
    <col min="772" max="772" width="3" style="13" customWidth="1"/>
    <col min="773" max="773" width="18.7109375" style="13" customWidth="1"/>
    <col min="774" max="774" width="69.7109375" style="13" customWidth="1"/>
    <col min="775" max="775" width="9.140625" style="13"/>
    <col min="776" max="777" width="15.7109375" style="13" customWidth="1"/>
    <col min="778" max="1027" width="9.140625" style="13"/>
    <col min="1028" max="1028" width="3" style="13" customWidth="1"/>
    <col min="1029" max="1029" width="18.7109375" style="13" customWidth="1"/>
    <col min="1030" max="1030" width="69.7109375" style="13" customWidth="1"/>
    <col min="1031" max="1031" width="9.140625" style="13"/>
    <col min="1032" max="1033" width="15.7109375" style="13" customWidth="1"/>
    <col min="1034" max="1283" width="9.140625" style="13"/>
    <col min="1284" max="1284" width="3" style="13" customWidth="1"/>
    <col min="1285" max="1285" width="18.7109375" style="13" customWidth="1"/>
    <col min="1286" max="1286" width="69.7109375" style="13" customWidth="1"/>
    <col min="1287" max="1287" width="9.140625" style="13"/>
    <col min="1288" max="1289" width="15.7109375" style="13" customWidth="1"/>
    <col min="1290" max="1539" width="9.140625" style="13"/>
    <col min="1540" max="1540" width="3" style="13" customWidth="1"/>
    <col min="1541" max="1541" width="18.7109375" style="13" customWidth="1"/>
    <col min="1542" max="1542" width="69.7109375" style="13" customWidth="1"/>
    <col min="1543" max="1543" width="9.140625" style="13"/>
    <col min="1544" max="1545" width="15.7109375" style="13" customWidth="1"/>
    <col min="1546" max="1795" width="9.140625" style="13"/>
    <col min="1796" max="1796" width="3" style="13" customWidth="1"/>
    <col min="1797" max="1797" width="18.7109375" style="13" customWidth="1"/>
    <col min="1798" max="1798" width="69.7109375" style="13" customWidth="1"/>
    <col min="1799" max="1799" width="9.140625" style="13"/>
    <col min="1800" max="1801" width="15.7109375" style="13" customWidth="1"/>
    <col min="1802" max="2051" width="9.140625" style="13"/>
    <col min="2052" max="2052" width="3" style="13" customWidth="1"/>
    <col min="2053" max="2053" width="18.7109375" style="13" customWidth="1"/>
    <col min="2054" max="2054" width="69.7109375" style="13" customWidth="1"/>
    <col min="2055" max="2055" width="9.140625" style="13"/>
    <col min="2056" max="2057" width="15.7109375" style="13" customWidth="1"/>
    <col min="2058" max="2307" width="9.140625" style="13"/>
    <col min="2308" max="2308" width="3" style="13" customWidth="1"/>
    <col min="2309" max="2309" width="18.7109375" style="13" customWidth="1"/>
    <col min="2310" max="2310" width="69.7109375" style="13" customWidth="1"/>
    <col min="2311" max="2311" width="9.140625" style="13"/>
    <col min="2312" max="2313" width="15.7109375" style="13" customWidth="1"/>
    <col min="2314" max="2563" width="9.140625" style="13"/>
    <col min="2564" max="2564" width="3" style="13" customWidth="1"/>
    <col min="2565" max="2565" width="18.7109375" style="13" customWidth="1"/>
    <col min="2566" max="2566" width="69.7109375" style="13" customWidth="1"/>
    <col min="2567" max="2567" width="9.140625" style="13"/>
    <col min="2568" max="2569" width="15.7109375" style="13" customWidth="1"/>
    <col min="2570" max="2819" width="9.140625" style="13"/>
    <col min="2820" max="2820" width="3" style="13" customWidth="1"/>
    <col min="2821" max="2821" width="18.7109375" style="13" customWidth="1"/>
    <col min="2822" max="2822" width="69.7109375" style="13" customWidth="1"/>
    <col min="2823" max="2823" width="9.140625" style="13"/>
    <col min="2824" max="2825" width="15.7109375" style="13" customWidth="1"/>
    <col min="2826" max="3075" width="9.140625" style="13"/>
    <col min="3076" max="3076" width="3" style="13" customWidth="1"/>
    <col min="3077" max="3077" width="18.7109375" style="13" customWidth="1"/>
    <col min="3078" max="3078" width="69.7109375" style="13" customWidth="1"/>
    <col min="3079" max="3079" width="9.140625" style="13"/>
    <col min="3080" max="3081" width="15.7109375" style="13" customWidth="1"/>
    <col min="3082" max="3331" width="9.140625" style="13"/>
    <col min="3332" max="3332" width="3" style="13" customWidth="1"/>
    <col min="3333" max="3333" width="18.7109375" style="13" customWidth="1"/>
    <col min="3334" max="3334" width="69.7109375" style="13" customWidth="1"/>
    <col min="3335" max="3335" width="9.140625" style="13"/>
    <col min="3336" max="3337" width="15.7109375" style="13" customWidth="1"/>
    <col min="3338" max="3587" width="9.140625" style="13"/>
    <col min="3588" max="3588" width="3" style="13" customWidth="1"/>
    <col min="3589" max="3589" width="18.7109375" style="13" customWidth="1"/>
    <col min="3590" max="3590" width="69.7109375" style="13" customWidth="1"/>
    <col min="3591" max="3591" width="9.140625" style="13"/>
    <col min="3592" max="3593" width="15.7109375" style="13" customWidth="1"/>
    <col min="3594" max="3843" width="9.140625" style="13"/>
    <col min="3844" max="3844" width="3" style="13" customWidth="1"/>
    <col min="3845" max="3845" width="18.7109375" style="13" customWidth="1"/>
    <col min="3846" max="3846" width="69.7109375" style="13" customWidth="1"/>
    <col min="3847" max="3847" width="9.140625" style="13"/>
    <col min="3848" max="3849" width="15.7109375" style="13" customWidth="1"/>
    <col min="3850" max="4099" width="9.140625" style="13"/>
    <col min="4100" max="4100" width="3" style="13" customWidth="1"/>
    <col min="4101" max="4101" width="18.7109375" style="13" customWidth="1"/>
    <col min="4102" max="4102" width="69.7109375" style="13" customWidth="1"/>
    <col min="4103" max="4103" width="9.140625" style="13"/>
    <col min="4104" max="4105" width="15.7109375" style="13" customWidth="1"/>
    <col min="4106" max="4355" width="9.140625" style="13"/>
    <col min="4356" max="4356" width="3" style="13" customWidth="1"/>
    <col min="4357" max="4357" width="18.7109375" style="13" customWidth="1"/>
    <col min="4358" max="4358" width="69.7109375" style="13" customWidth="1"/>
    <col min="4359" max="4359" width="9.140625" style="13"/>
    <col min="4360" max="4361" width="15.7109375" style="13" customWidth="1"/>
    <col min="4362" max="4611" width="9.140625" style="13"/>
    <col min="4612" max="4612" width="3" style="13" customWidth="1"/>
    <col min="4613" max="4613" width="18.7109375" style="13" customWidth="1"/>
    <col min="4614" max="4614" width="69.7109375" style="13" customWidth="1"/>
    <col min="4615" max="4615" width="9.140625" style="13"/>
    <col min="4616" max="4617" width="15.7109375" style="13" customWidth="1"/>
    <col min="4618" max="4867" width="9.140625" style="13"/>
    <col min="4868" max="4868" width="3" style="13" customWidth="1"/>
    <col min="4869" max="4869" width="18.7109375" style="13" customWidth="1"/>
    <col min="4870" max="4870" width="69.7109375" style="13" customWidth="1"/>
    <col min="4871" max="4871" width="9.140625" style="13"/>
    <col min="4872" max="4873" width="15.7109375" style="13" customWidth="1"/>
    <col min="4874" max="5123" width="9.140625" style="13"/>
    <col min="5124" max="5124" width="3" style="13" customWidth="1"/>
    <col min="5125" max="5125" width="18.7109375" style="13" customWidth="1"/>
    <col min="5126" max="5126" width="69.7109375" style="13" customWidth="1"/>
    <col min="5127" max="5127" width="9.140625" style="13"/>
    <col min="5128" max="5129" width="15.7109375" style="13" customWidth="1"/>
    <col min="5130" max="5379" width="9.140625" style="13"/>
    <col min="5380" max="5380" width="3" style="13" customWidth="1"/>
    <col min="5381" max="5381" width="18.7109375" style="13" customWidth="1"/>
    <col min="5382" max="5382" width="69.7109375" style="13" customWidth="1"/>
    <col min="5383" max="5383" width="9.140625" style="13"/>
    <col min="5384" max="5385" width="15.7109375" style="13" customWidth="1"/>
    <col min="5386" max="5635" width="9.140625" style="13"/>
    <col min="5636" max="5636" width="3" style="13" customWidth="1"/>
    <col min="5637" max="5637" width="18.7109375" style="13" customWidth="1"/>
    <col min="5638" max="5638" width="69.7109375" style="13" customWidth="1"/>
    <col min="5639" max="5639" width="9.140625" style="13"/>
    <col min="5640" max="5641" width="15.7109375" style="13" customWidth="1"/>
    <col min="5642" max="5891" width="9.140625" style="13"/>
    <col min="5892" max="5892" width="3" style="13" customWidth="1"/>
    <col min="5893" max="5893" width="18.7109375" style="13" customWidth="1"/>
    <col min="5894" max="5894" width="69.7109375" style="13" customWidth="1"/>
    <col min="5895" max="5895" width="9.140625" style="13"/>
    <col min="5896" max="5897" width="15.7109375" style="13" customWidth="1"/>
    <col min="5898" max="6147" width="9.140625" style="13"/>
    <col min="6148" max="6148" width="3" style="13" customWidth="1"/>
    <col min="6149" max="6149" width="18.7109375" style="13" customWidth="1"/>
    <col min="6150" max="6150" width="69.7109375" style="13" customWidth="1"/>
    <col min="6151" max="6151" width="9.140625" style="13"/>
    <col min="6152" max="6153" width="15.7109375" style="13" customWidth="1"/>
    <col min="6154" max="6403" width="9.140625" style="13"/>
    <col min="6404" max="6404" width="3" style="13" customWidth="1"/>
    <col min="6405" max="6405" width="18.7109375" style="13" customWidth="1"/>
    <col min="6406" max="6406" width="69.7109375" style="13" customWidth="1"/>
    <col min="6407" max="6407" width="9.140625" style="13"/>
    <col min="6408" max="6409" width="15.7109375" style="13" customWidth="1"/>
    <col min="6410" max="6659" width="9.140625" style="13"/>
    <col min="6660" max="6660" width="3" style="13" customWidth="1"/>
    <col min="6661" max="6661" width="18.7109375" style="13" customWidth="1"/>
    <col min="6662" max="6662" width="69.7109375" style="13" customWidth="1"/>
    <col min="6663" max="6663" width="9.140625" style="13"/>
    <col min="6664" max="6665" width="15.7109375" style="13" customWidth="1"/>
    <col min="6666" max="6915" width="9.140625" style="13"/>
    <col min="6916" max="6916" width="3" style="13" customWidth="1"/>
    <col min="6917" max="6917" width="18.7109375" style="13" customWidth="1"/>
    <col min="6918" max="6918" width="69.7109375" style="13" customWidth="1"/>
    <col min="6919" max="6919" width="9.140625" style="13"/>
    <col min="6920" max="6921" width="15.7109375" style="13" customWidth="1"/>
    <col min="6922" max="7171" width="9.140625" style="13"/>
    <col min="7172" max="7172" width="3" style="13" customWidth="1"/>
    <col min="7173" max="7173" width="18.7109375" style="13" customWidth="1"/>
    <col min="7174" max="7174" width="69.7109375" style="13" customWidth="1"/>
    <col min="7175" max="7175" width="9.140625" style="13"/>
    <col min="7176" max="7177" width="15.7109375" style="13" customWidth="1"/>
    <col min="7178" max="7427" width="9.140625" style="13"/>
    <col min="7428" max="7428" width="3" style="13" customWidth="1"/>
    <col min="7429" max="7429" width="18.7109375" style="13" customWidth="1"/>
    <col min="7430" max="7430" width="69.7109375" style="13" customWidth="1"/>
    <col min="7431" max="7431" width="9.140625" style="13"/>
    <col min="7432" max="7433" width="15.7109375" style="13" customWidth="1"/>
    <col min="7434" max="7683" width="9.140625" style="13"/>
    <col min="7684" max="7684" width="3" style="13" customWidth="1"/>
    <col min="7685" max="7685" width="18.7109375" style="13" customWidth="1"/>
    <col min="7686" max="7686" width="69.7109375" style="13" customWidth="1"/>
    <col min="7687" max="7687" width="9.140625" style="13"/>
    <col min="7688" max="7689" width="15.7109375" style="13" customWidth="1"/>
    <col min="7690" max="7939" width="9.140625" style="13"/>
    <col min="7940" max="7940" width="3" style="13" customWidth="1"/>
    <col min="7941" max="7941" width="18.7109375" style="13" customWidth="1"/>
    <col min="7942" max="7942" width="69.7109375" style="13" customWidth="1"/>
    <col min="7943" max="7943" width="9.140625" style="13"/>
    <col min="7944" max="7945" width="15.7109375" style="13" customWidth="1"/>
    <col min="7946" max="8195" width="9.140625" style="13"/>
    <col min="8196" max="8196" width="3" style="13" customWidth="1"/>
    <col min="8197" max="8197" width="18.7109375" style="13" customWidth="1"/>
    <col min="8198" max="8198" width="69.7109375" style="13" customWidth="1"/>
    <col min="8199" max="8199" width="9.140625" style="13"/>
    <col min="8200" max="8201" width="15.7109375" style="13" customWidth="1"/>
    <col min="8202" max="8451" width="9.140625" style="13"/>
    <col min="8452" max="8452" width="3" style="13" customWidth="1"/>
    <col min="8453" max="8453" width="18.7109375" style="13" customWidth="1"/>
    <col min="8454" max="8454" width="69.7109375" style="13" customWidth="1"/>
    <col min="8455" max="8455" width="9.140625" style="13"/>
    <col min="8456" max="8457" width="15.7109375" style="13" customWidth="1"/>
    <col min="8458" max="8707" width="9.140625" style="13"/>
    <col min="8708" max="8708" width="3" style="13" customWidth="1"/>
    <col min="8709" max="8709" width="18.7109375" style="13" customWidth="1"/>
    <col min="8710" max="8710" width="69.7109375" style="13" customWidth="1"/>
    <col min="8711" max="8711" width="9.140625" style="13"/>
    <col min="8712" max="8713" width="15.7109375" style="13" customWidth="1"/>
    <col min="8714" max="8963" width="9.140625" style="13"/>
    <col min="8964" max="8964" width="3" style="13" customWidth="1"/>
    <col min="8965" max="8965" width="18.7109375" style="13" customWidth="1"/>
    <col min="8966" max="8966" width="69.7109375" style="13" customWidth="1"/>
    <col min="8967" max="8967" width="9.140625" style="13"/>
    <col min="8968" max="8969" width="15.7109375" style="13" customWidth="1"/>
    <col min="8970" max="9219" width="9.140625" style="13"/>
    <col min="9220" max="9220" width="3" style="13" customWidth="1"/>
    <col min="9221" max="9221" width="18.7109375" style="13" customWidth="1"/>
    <col min="9222" max="9222" width="69.7109375" style="13" customWidth="1"/>
    <col min="9223" max="9223" width="9.140625" style="13"/>
    <col min="9224" max="9225" width="15.7109375" style="13" customWidth="1"/>
    <col min="9226" max="9475" width="9.140625" style="13"/>
    <col min="9476" max="9476" width="3" style="13" customWidth="1"/>
    <col min="9477" max="9477" width="18.7109375" style="13" customWidth="1"/>
    <col min="9478" max="9478" width="69.7109375" style="13" customWidth="1"/>
    <col min="9479" max="9479" width="9.140625" style="13"/>
    <col min="9480" max="9481" width="15.7109375" style="13" customWidth="1"/>
    <col min="9482" max="9731" width="9.140625" style="13"/>
    <col min="9732" max="9732" width="3" style="13" customWidth="1"/>
    <col min="9733" max="9733" width="18.7109375" style="13" customWidth="1"/>
    <col min="9734" max="9734" width="69.7109375" style="13" customWidth="1"/>
    <col min="9735" max="9735" width="9.140625" style="13"/>
    <col min="9736" max="9737" width="15.7109375" style="13" customWidth="1"/>
    <col min="9738" max="9987" width="9.140625" style="13"/>
    <col min="9988" max="9988" width="3" style="13" customWidth="1"/>
    <col min="9989" max="9989" width="18.7109375" style="13" customWidth="1"/>
    <col min="9990" max="9990" width="69.7109375" style="13" customWidth="1"/>
    <col min="9991" max="9991" width="9.140625" style="13"/>
    <col min="9992" max="9993" width="15.7109375" style="13" customWidth="1"/>
    <col min="9994" max="10243" width="9.140625" style="13"/>
    <col min="10244" max="10244" width="3" style="13" customWidth="1"/>
    <col min="10245" max="10245" width="18.7109375" style="13" customWidth="1"/>
    <col min="10246" max="10246" width="69.7109375" style="13" customWidth="1"/>
    <col min="10247" max="10247" width="9.140625" style="13"/>
    <col min="10248" max="10249" width="15.7109375" style="13" customWidth="1"/>
    <col min="10250" max="10499" width="9.140625" style="13"/>
    <col min="10500" max="10500" width="3" style="13" customWidth="1"/>
    <col min="10501" max="10501" width="18.7109375" style="13" customWidth="1"/>
    <col min="10502" max="10502" width="69.7109375" style="13" customWidth="1"/>
    <col min="10503" max="10503" width="9.140625" style="13"/>
    <col min="10504" max="10505" width="15.7109375" style="13" customWidth="1"/>
    <col min="10506" max="10755" width="9.140625" style="13"/>
    <col min="10756" max="10756" width="3" style="13" customWidth="1"/>
    <col min="10757" max="10757" width="18.7109375" style="13" customWidth="1"/>
    <col min="10758" max="10758" width="69.7109375" style="13" customWidth="1"/>
    <col min="10759" max="10759" width="9.140625" style="13"/>
    <col min="10760" max="10761" width="15.7109375" style="13" customWidth="1"/>
    <col min="10762" max="11011" width="9.140625" style="13"/>
    <col min="11012" max="11012" width="3" style="13" customWidth="1"/>
    <col min="11013" max="11013" width="18.7109375" style="13" customWidth="1"/>
    <col min="11014" max="11014" width="69.7109375" style="13" customWidth="1"/>
    <col min="11015" max="11015" width="9.140625" style="13"/>
    <col min="11016" max="11017" width="15.7109375" style="13" customWidth="1"/>
    <col min="11018" max="11267" width="9.140625" style="13"/>
    <col min="11268" max="11268" width="3" style="13" customWidth="1"/>
    <col min="11269" max="11269" width="18.7109375" style="13" customWidth="1"/>
    <col min="11270" max="11270" width="69.7109375" style="13" customWidth="1"/>
    <col min="11271" max="11271" width="9.140625" style="13"/>
    <col min="11272" max="11273" width="15.7109375" style="13" customWidth="1"/>
    <col min="11274" max="11523" width="9.140625" style="13"/>
    <col min="11524" max="11524" width="3" style="13" customWidth="1"/>
    <col min="11525" max="11525" width="18.7109375" style="13" customWidth="1"/>
    <col min="11526" max="11526" width="69.7109375" style="13" customWidth="1"/>
    <col min="11527" max="11527" width="9.140625" style="13"/>
    <col min="11528" max="11529" width="15.7109375" style="13" customWidth="1"/>
    <col min="11530" max="11779" width="9.140625" style="13"/>
    <col min="11780" max="11780" width="3" style="13" customWidth="1"/>
    <col min="11781" max="11781" width="18.7109375" style="13" customWidth="1"/>
    <col min="11782" max="11782" width="69.7109375" style="13" customWidth="1"/>
    <col min="11783" max="11783" width="9.140625" style="13"/>
    <col min="11784" max="11785" width="15.7109375" style="13" customWidth="1"/>
    <col min="11786" max="12035" width="9.140625" style="13"/>
    <col min="12036" max="12036" width="3" style="13" customWidth="1"/>
    <col min="12037" max="12037" width="18.7109375" style="13" customWidth="1"/>
    <col min="12038" max="12038" width="69.7109375" style="13" customWidth="1"/>
    <col min="12039" max="12039" width="9.140625" style="13"/>
    <col min="12040" max="12041" width="15.7109375" style="13" customWidth="1"/>
    <col min="12042" max="12291" width="9.140625" style="13"/>
    <col min="12292" max="12292" width="3" style="13" customWidth="1"/>
    <col min="12293" max="12293" width="18.7109375" style="13" customWidth="1"/>
    <col min="12294" max="12294" width="69.7109375" style="13" customWidth="1"/>
    <col min="12295" max="12295" width="9.140625" style="13"/>
    <col min="12296" max="12297" width="15.7109375" style="13" customWidth="1"/>
    <col min="12298" max="12547" width="9.140625" style="13"/>
    <col min="12548" max="12548" width="3" style="13" customWidth="1"/>
    <col min="12549" max="12549" width="18.7109375" style="13" customWidth="1"/>
    <col min="12550" max="12550" width="69.7109375" style="13" customWidth="1"/>
    <col min="12551" max="12551" width="9.140625" style="13"/>
    <col min="12552" max="12553" width="15.7109375" style="13" customWidth="1"/>
    <col min="12554" max="12803" width="9.140625" style="13"/>
    <col min="12804" max="12804" width="3" style="13" customWidth="1"/>
    <col min="12805" max="12805" width="18.7109375" style="13" customWidth="1"/>
    <col min="12806" max="12806" width="69.7109375" style="13" customWidth="1"/>
    <col min="12807" max="12807" width="9.140625" style="13"/>
    <col min="12808" max="12809" width="15.7109375" style="13" customWidth="1"/>
    <col min="12810" max="13059" width="9.140625" style="13"/>
    <col min="13060" max="13060" width="3" style="13" customWidth="1"/>
    <col min="13061" max="13061" width="18.7109375" style="13" customWidth="1"/>
    <col min="13062" max="13062" width="69.7109375" style="13" customWidth="1"/>
    <col min="13063" max="13063" width="9.140625" style="13"/>
    <col min="13064" max="13065" width="15.7109375" style="13" customWidth="1"/>
    <col min="13066" max="13315" width="9.140625" style="13"/>
    <col min="13316" max="13316" width="3" style="13" customWidth="1"/>
    <col min="13317" max="13317" width="18.7109375" style="13" customWidth="1"/>
    <col min="13318" max="13318" width="69.7109375" style="13" customWidth="1"/>
    <col min="13319" max="13319" width="9.140625" style="13"/>
    <col min="13320" max="13321" width="15.7109375" style="13" customWidth="1"/>
    <col min="13322" max="13571" width="9.140625" style="13"/>
    <col min="13572" max="13572" width="3" style="13" customWidth="1"/>
    <col min="13573" max="13573" width="18.7109375" style="13" customWidth="1"/>
    <col min="13574" max="13574" width="69.7109375" style="13" customWidth="1"/>
    <col min="13575" max="13575" width="9.140625" style="13"/>
    <col min="13576" max="13577" width="15.7109375" style="13" customWidth="1"/>
    <col min="13578" max="13827" width="9.140625" style="13"/>
    <col min="13828" max="13828" width="3" style="13" customWidth="1"/>
    <col min="13829" max="13829" width="18.7109375" style="13" customWidth="1"/>
    <col min="13830" max="13830" width="69.7109375" style="13" customWidth="1"/>
    <col min="13831" max="13831" width="9.140625" style="13"/>
    <col min="13832" max="13833" width="15.7109375" style="13" customWidth="1"/>
    <col min="13834" max="14083" width="9.140625" style="13"/>
    <col min="14084" max="14084" width="3" style="13" customWidth="1"/>
    <col min="14085" max="14085" width="18.7109375" style="13" customWidth="1"/>
    <col min="14086" max="14086" width="69.7109375" style="13" customWidth="1"/>
    <col min="14087" max="14087" width="9.140625" style="13"/>
    <col min="14088" max="14089" width="15.7109375" style="13" customWidth="1"/>
    <col min="14090" max="14339" width="9.140625" style="13"/>
    <col min="14340" max="14340" width="3" style="13" customWidth="1"/>
    <col min="14341" max="14341" width="18.7109375" style="13" customWidth="1"/>
    <col min="14342" max="14342" width="69.7109375" style="13" customWidth="1"/>
    <col min="14343" max="14343" width="9.140625" style="13"/>
    <col min="14344" max="14345" width="15.7109375" style="13" customWidth="1"/>
    <col min="14346" max="14595" width="9.140625" style="13"/>
    <col min="14596" max="14596" width="3" style="13" customWidth="1"/>
    <col min="14597" max="14597" width="18.7109375" style="13" customWidth="1"/>
    <col min="14598" max="14598" width="69.7109375" style="13" customWidth="1"/>
    <col min="14599" max="14599" width="9.140625" style="13"/>
    <col min="14600" max="14601" width="15.7109375" style="13" customWidth="1"/>
    <col min="14602" max="14851" width="9.140625" style="13"/>
    <col min="14852" max="14852" width="3" style="13" customWidth="1"/>
    <col min="14853" max="14853" width="18.7109375" style="13" customWidth="1"/>
    <col min="14854" max="14854" width="69.7109375" style="13" customWidth="1"/>
    <col min="14855" max="14855" width="9.140625" style="13"/>
    <col min="14856" max="14857" width="15.7109375" style="13" customWidth="1"/>
    <col min="14858" max="15107" width="9.140625" style="13"/>
    <col min="15108" max="15108" width="3" style="13" customWidth="1"/>
    <col min="15109" max="15109" width="18.7109375" style="13" customWidth="1"/>
    <col min="15110" max="15110" width="69.7109375" style="13" customWidth="1"/>
    <col min="15111" max="15111" width="9.140625" style="13"/>
    <col min="15112" max="15113" width="15.7109375" style="13" customWidth="1"/>
    <col min="15114" max="15363" width="9.140625" style="13"/>
    <col min="15364" max="15364" width="3" style="13" customWidth="1"/>
    <col min="15365" max="15365" width="18.7109375" style="13" customWidth="1"/>
    <col min="15366" max="15366" width="69.7109375" style="13" customWidth="1"/>
    <col min="15367" max="15367" width="9.140625" style="13"/>
    <col min="15368" max="15369" width="15.7109375" style="13" customWidth="1"/>
    <col min="15370" max="15619" width="9.140625" style="13"/>
    <col min="15620" max="15620" width="3" style="13" customWidth="1"/>
    <col min="15621" max="15621" width="18.7109375" style="13" customWidth="1"/>
    <col min="15622" max="15622" width="69.7109375" style="13" customWidth="1"/>
    <col min="15623" max="15623" width="9.140625" style="13"/>
    <col min="15624" max="15625" width="15.7109375" style="13" customWidth="1"/>
    <col min="15626" max="15875" width="9.140625" style="13"/>
    <col min="15876" max="15876" width="3" style="13" customWidth="1"/>
    <col min="15877" max="15877" width="18.7109375" style="13" customWidth="1"/>
    <col min="15878" max="15878" width="69.7109375" style="13" customWidth="1"/>
    <col min="15879" max="15879" width="9.140625" style="13"/>
    <col min="15880" max="15881" width="15.7109375" style="13" customWidth="1"/>
    <col min="15882" max="16131" width="9.140625" style="13"/>
    <col min="16132" max="16132" width="3" style="13" customWidth="1"/>
    <col min="16133" max="16133" width="18.7109375" style="13" customWidth="1"/>
    <col min="16134" max="16134" width="69.7109375" style="13" customWidth="1"/>
    <col min="16135" max="16135" width="9.140625" style="13"/>
    <col min="16136" max="16137" width="15.7109375" style="13" customWidth="1"/>
    <col min="16138" max="16384" width="9.140625" style="13"/>
  </cols>
  <sheetData>
    <row r="1" spans="1:11">
      <c r="F1" s="299"/>
      <c r="H1" s="198"/>
      <c r="I1" s="198" t="s">
        <v>678</v>
      </c>
      <c r="J1" s="300"/>
      <c r="K1" s="300"/>
    </row>
    <row r="2" spans="1:11" ht="20.25" customHeight="1">
      <c r="B2" s="509" t="s">
        <v>586</v>
      </c>
      <c r="C2" s="509"/>
      <c r="D2" s="509"/>
      <c r="E2" s="509"/>
      <c r="F2" s="509"/>
      <c r="G2" s="509"/>
      <c r="H2" s="509"/>
      <c r="I2" s="509"/>
    </row>
    <row r="3" spans="1:11" ht="19.5" customHeight="1">
      <c r="B3" s="509" t="s">
        <v>782</v>
      </c>
      <c r="C3" s="509"/>
      <c r="D3" s="509"/>
      <c r="E3" s="509"/>
      <c r="F3" s="509"/>
      <c r="G3" s="509"/>
      <c r="H3" s="509"/>
      <c r="I3" s="509"/>
    </row>
    <row r="4" spans="1:11" ht="12" customHeight="1">
      <c r="B4" s="301"/>
      <c r="C4" s="301"/>
      <c r="D4" s="301"/>
      <c r="E4" s="301"/>
      <c r="F4" s="301"/>
      <c r="G4" s="186"/>
      <c r="H4" s="187"/>
      <c r="I4" s="187"/>
    </row>
    <row r="5" spans="1:11" ht="12" customHeight="1" thickBot="1">
      <c r="B5" s="147"/>
      <c r="C5" s="147"/>
      <c r="D5" s="147"/>
      <c r="E5" s="301"/>
      <c r="F5" s="301"/>
      <c r="G5" s="186"/>
      <c r="H5" s="187"/>
      <c r="I5" s="187" t="s">
        <v>128</v>
      </c>
    </row>
    <row r="6" spans="1:11" ht="29.25" customHeight="1">
      <c r="B6" s="510" t="s">
        <v>60</v>
      </c>
      <c r="C6" s="519" t="s">
        <v>61</v>
      </c>
      <c r="D6" s="517" t="s">
        <v>84</v>
      </c>
      <c r="E6" s="512" t="s">
        <v>783</v>
      </c>
      <c r="F6" s="514" t="s">
        <v>784</v>
      </c>
      <c r="G6" s="523" t="s">
        <v>785</v>
      </c>
      <c r="H6" s="524"/>
      <c r="I6" s="521" t="s">
        <v>786</v>
      </c>
    </row>
    <row r="7" spans="1:11" ht="24.75" customHeight="1">
      <c r="A7" s="16"/>
      <c r="B7" s="511"/>
      <c r="C7" s="520"/>
      <c r="D7" s="518"/>
      <c r="E7" s="513"/>
      <c r="F7" s="515"/>
      <c r="G7" s="268" t="s">
        <v>67</v>
      </c>
      <c r="H7" s="334" t="s">
        <v>46</v>
      </c>
      <c r="I7" s="522"/>
    </row>
    <row r="8" spans="1:11" ht="16.5" customHeight="1" thickBot="1">
      <c r="A8" s="78"/>
      <c r="B8" s="302">
        <v>1</v>
      </c>
      <c r="C8" s="220">
        <v>2</v>
      </c>
      <c r="D8" s="303">
        <v>3</v>
      </c>
      <c r="E8" s="219">
        <v>4</v>
      </c>
      <c r="F8" s="303">
        <v>5</v>
      </c>
      <c r="G8" s="196">
        <v>6</v>
      </c>
      <c r="H8" s="335">
        <v>7</v>
      </c>
      <c r="I8" s="197">
        <v>8</v>
      </c>
    </row>
    <row r="9" spans="1:11" ht="20.100000000000001" customHeight="1">
      <c r="A9" s="78"/>
      <c r="B9" s="506"/>
      <c r="C9" s="324" t="s">
        <v>587</v>
      </c>
      <c r="D9" s="507">
        <v>1001</v>
      </c>
      <c r="E9" s="508">
        <f>E12+E15+E16+E17+E18-E19+E20</f>
        <v>359858</v>
      </c>
      <c r="F9" s="508">
        <f t="shared" ref="F9:H9" si="0">F12+F15+F16+F17+F18+F19+F20</f>
        <v>388150</v>
      </c>
      <c r="G9" s="508">
        <f t="shared" ref="G9" si="1">G12+G15+G16+G17+G18+G19+G20</f>
        <v>388150</v>
      </c>
      <c r="H9" s="508">
        <f t="shared" si="0"/>
        <v>385065</v>
      </c>
      <c r="I9" s="516">
        <f>(H9/G9)</f>
        <v>0.99205204173644213</v>
      </c>
    </row>
    <row r="10" spans="1:11" ht="13.5" customHeight="1">
      <c r="A10" s="78"/>
      <c r="B10" s="502"/>
      <c r="C10" s="325" t="s">
        <v>588</v>
      </c>
      <c r="D10" s="503"/>
      <c r="E10" s="483">
        <f t="shared" ref="E10" si="2">E11+E12+E13+E16+E17+E18+E19+E20</f>
        <v>35574</v>
      </c>
      <c r="F10" s="483">
        <f t="shared" ref="F10:G10" si="3">F11+F12+F13+F16+F17+F18+F19+F20</f>
        <v>28150</v>
      </c>
      <c r="G10" s="483">
        <f t="shared" si="3"/>
        <v>28150</v>
      </c>
      <c r="H10" s="483">
        <f t="shared" ref="H10" si="4">H11+H12+H13+H16+H17+H18+H19+H20</f>
        <v>24113</v>
      </c>
      <c r="I10" s="495" t="e">
        <f t="shared" ref="I10" si="5">I11+I12+I13+I16+I17+I18+I19+I20</f>
        <v>#VALUE!</v>
      </c>
    </row>
    <row r="11" spans="1:11" ht="20.100000000000001" customHeight="1">
      <c r="A11" s="78"/>
      <c r="B11" s="304">
        <v>60</v>
      </c>
      <c r="C11" s="209" t="s">
        <v>589</v>
      </c>
      <c r="D11" s="305">
        <v>1002</v>
      </c>
      <c r="E11" s="307">
        <f>E12+E13</f>
        <v>8732</v>
      </c>
      <c r="F11" s="307">
        <f t="shared" ref="F11:H11" si="6">F12+F13</f>
        <v>8000</v>
      </c>
      <c r="G11" s="307">
        <f t="shared" si="6"/>
        <v>8000</v>
      </c>
      <c r="H11" s="307">
        <f t="shared" si="6"/>
        <v>12012</v>
      </c>
      <c r="I11" s="474">
        <f>(H11/G11)</f>
        <v>1.5015000000000001</v>
      </c>
    </row>
    <row r="12" spans="1:11" ht="20.100000000000001" customHeight="1">
      <c r="A12" s="78"/>
      <c r="B12" s="304" t="s">
        <v>590</v>
      </c>
      <c r="C12" s="209" t="s">
        <v>591</v>
      </c>
      <c r="D12" s="305">
        <v>1003</v>
      </c>
      <c r="E12" s="307">
        <v>8732</v>
      </c>
      <c r="F12" s="308">
        <v>8000</v>
      </c>
      <c r="G12" s="210">
        <v>8000</v>
      </c>
      <c r="H12" s="308">
        <v>12012</v>
      </c>
      <c r="I12" s="474">
        <f>(H12/G12)</f>
        <v>1.5015000000000001</v>
      </c>
    </row>
    <row r="13" spans="1:11" ht="20.100000000000001" customHeight="1">
      <c r="A13" s="78"/>
      <c r="B13" s="304" t="s">
        <v>592</v>
      </c>
      <c r="C13" s="209" t="s">
        <v>593</v>
      </c>
      <c r="D13" s="305">
        <v>1004</v>
      </c>
      <c r="E13" s="307"/>
      <c r="F13" s="308"/>
      <c r="G13" s="210"/>
      <c r="H13" s="308"/>
      <c r="I13" s="307"/>
    </row>
    <row r="14" spans="1:11" ht="20.100000000000001" customHeight="1">
      <c r="A14" s="78"/>
      <c r="B14" s="304">
        <v>61</v>
      </c>
      <c r="C14" s="209" t="s">
        <v>594</v>
      </c>
      <c r="D14" s="305">
        <v>1005</v>
      </c>
      <c r="E14" s="307">
        <f>E15+E16</f>
        <v>333602</v>
      </c>
      <c r="F14" s="307">
        <f t="shared" ref="F14:H14" si="7">F15+F16</f>
        <v>368000</v>
      </c>
      <c r="G14" s="307">
        <f t="shared" si="7"/>
        <v>368000</v>
      </c>
      <c r="H14" s="307">
        <f t="shared" si="7"/>
        <v>372964</v>
      </c>
      <c r="I14" s="211">
        <f>IFERROR(H14/G14,"  ")</f>
        <v>1.0134891304347826</v>
      </c>
    </row>
    <row r="15" spans="1:11" ht="20.100000000000001" customHeight="1">
      <c r="A15" s="78"/>
      <c r="B15" s="304" t="s">
        <v>595</v>
      </c>
      <c r="C15" s="209" t="s">
        <v>596</v>
      </c>
      <c r="D15" s="305">
        <v>1006</v>
      </c>
      <c r="E15" s="307">
        <v>333602</v>
      </c>
      <c r="F15" s="308">
        <v>368000</v>
      </c>
      <c r="G15" s="210">
        <v>368000</v>
      </c>
      <c r="H15" s="308">
        <v>372964</v>
      </c>
      <c r="I15" s="211">
        <f>IFERROR(H15/G15,"  ")</f>
        <v>1.0134891304347826</v>
      </c>
    </row>
    <row r="16" spans="1:11" ht="20.100000000000001" customHeight="1">
      <c r="A16" s="78"/>
      <c r="B16" s="304" t="s">
        <v>597</v>
      </c>
      <c r="C16" s="209" t="s">
        <v>598</v>
      </c>
      <c r="D16" s="305">
        <v>1007</v>
      </c>
      <c r="E16" s="307"/>
      <c r="F16" s="308"/>
      <c r="G16" s="210"/>
      <c r="H16" s="308"/>
      <c r="I16" s="211" t="str">
        <f t="shared" ref="I16:I74" si="8">IFERROR(H16/G16,"  ")</f>
        <v xml:space="preserve">  </v>
      </c>
    </row>
    <row r="17" spans="1:14" ht="20.100000000000001" customHeight="1">
      <c r="A17" s="78"/>
      <c r="B17" s="304">
        <v>62</v>
      </c>
      <c r="C17" s="209" t="s">
        <v>599</v>
      </c>
      <c r="D17" s="305">
        <v>1008</v>
      </c>
      <c r="E17" s="307"/>
      <c r="F17" s="308"/>
      <c r="G17" s="210"/>
      <c r="H17" s="308"/>
      <c r="I17" s="211" t="str">
        <f t="shared" si="8"/>
        <v xml:space="preserve">  </v>
      </c>
    </row>
    <row r="18" spans="1:14" ht="20.100000000000001" customHeight="1">
      <c r="A18" s="78"/>
      <c r="B18" s="304">
        <v>630</v>
      </c>
      <c r="C18" s="209" t="s">
        <v>600</v>
      </c>
      <c r="D18" s="305">
        <v>1009</v>
      </c>
      <c r="E18" s="307"/>
      <c r="F18" s="308"/>
      <c r="G18" s="210"/>
      <c r="H18" s="308"/>
      <c r="I18" s="211" t="str">
        <f t="shared" si="8"/>
        <v xml:space="preserve">  </v>
      </c>
    </row>
    <row r="19" spans="1:14" ht="20.100000000000001" customHeight="1">
      <c r="A19" s="78"/>
      <c r="B19" s="304">
        <v>631</v>
      </c>
      <c r="C19" s="209" t="s">
        <v>601</v>
      </c>
      <c r="D19" s="305">
        <v>1010</v>
      </c>
      <c r="E19" s="307">
        <v>293</v>
      </c>
      <c r="F19" s="308"/>
      <c r="G19" s="210"/>
      <c r="H19" s="308"/>
      <c r="I19" s="211" t="str">
        <f t="shared" si="8"/>
        <v xml:space="preserve">  </v>
      </c>
    </row>
    <row r="20" spans="1:14" ht="20.100000000000001" customHeight="1">
      <c r="A20" s="78"/>
      <c r="B20" s="304" t="s">
        <v>602</v>
      </c>
      <c r="C20" s="209" t="s">
        <v>603</v>
      </c>
      <c r="D20" s="305">
        <v>1011</v>
      </c>
      <c r="E20" s="307">
        <v>17817</v>
      </c>
      <c r="F20" s="308">
        <v>12150</v>
      </c>
      <c r="G20" s="210">
        <v>12150</v>
      </c>
      <c r="H20" s="308">
        <v>89</v>
      </c>
      <c r="I20" s="211">
        <f>IFERROR(H20/G20,"  ")</f>
        <v>7.3251028806584359E-3</v>
      </c>
    </row>
    <row r="21" spans="1:14" ht="25.5" customHeight="1">
      <c r="A21" s="78"/>
      <c r="B21" s="304" t="s">
        <v>604</v>
      </c>
      <c r="C21" s="209" t="s">
        <v>605</v>
      </c>
      <c r="D21" s="305">
        <v>1012</v>
      </c>
      <c r="E21" s="307"/>
      <c r="F21" s="308"/>
      <c r="G21" s="210"/>
      <c r="H21" s="308"/>
      <c r="I21" s="211" t="str">
        <f t="shared" si="8"/>
        <v xml:space="preserve">  </v>
      </c>
    </row>
    <row r="22" spans="1:14" ht="20.100000000000001" customHeight="1">
      <c r="A22" s="78"/>
      <c r="B22" s="326"/>
      <c r="C22" s="327" t="s">
        <v>606</v>
      </c>
      <c r="D22" s="328">
        <v>1013</v>
      </c>
      <c r="E22" s="329">
        <f>E23+E24+E25+E29+E30+E31+E32+E33</f>
        <v>349412</v>
      </c>
      <c r="F22" s="329">
        <f t="shared" ref="F22:H22" si="9">F23+F24+F25+F29+F30+F31+F32+F33</f>
        <v>384590</v>
      </c>
      <c r="G22" s="329">
        <f t="shared" si="9"/>
        <v>384590</v>
      </c>
      <c r="H22" s="329">
        <f t="shared" si="9"/>
        <v>390793</v>
      </c>
      <c r="I22" s="332">
        <f>IFERROR(H22/G22,"  ")</f>
        <v>1.0161288645050572</v>
      </c>
    </row>
    <row r="23" spans="1:14" ht="20.100000000000001" customHeight="1">
      <c r="A23" s="78"/>
      <c r="B23" s="304">
        <v>50</v>
      </c>
      <c r="C23" s="209" t="s">
        <v>607</v>
      </c>
      <c r="D23" s="305">
        <v>1014</v>
      </c>
      <c r="E23" s="307">
        <v>6456</v>
      </c>
      <c r="F23" s="308">
        <v>8000</v>
      </c>
      <c r="G23" s="210">
        <v>8000</v>
      </c>
      <c r="H23" s="308">
        <v>7848</v>
      </c>
      <c r="I23" s="211">
        <f t="shared" si="8"/>
        <v>0.98099999999999998</v>
      </c>
    </row>
    <row r="24" spans="1:14" ht="20.100000000000001" customHeight="1">
      <c r="A24" s="78"/>
      <c r="B24" s="304">
        <v>51</v>
      </c>
      <c r="C24" s="209" t="s">
        <v>608</v>
      </c>
      <c r="D24" s="305">
        <v>1015</v>
      </c>
      <c r="E24" s="307">
        <v>50334</v>
      </c>
      <c r="F24" s="308">
        <v>60000</v>
      </c>
      <c r="G24" s="210">
        <v>60000</v>
      </c>
      <c r="H24" s="308">
        <v>62052</v>
      </c>
      <c r="I24" s="211">
        <f t="shared" si="8"/>
        <v>1.0342</v>
      </c>
    </row>
    <row r="25" spans="1:14" ht="25.5" customHeight="1">
      <c r="A25" s="78"/>
      <c r="B25" s="304">
        <v>52</v>
      </c>
      <c r="C25" s="209" t="s">
        <v>609</v>
      </c>
      <c r="D25" s="305">
        <v>1016</v>
      </c>
      <c r="E25" s="472">
        <v>205767</v>
      </c>
      <c r="F25" s="308">
        <v>231690</v>
      </c>
      <c r="G25" s="210">
        <v>231690</v>
      </c>
      <c r="H25" s="308">
        <v>229636</v>
      </c>
      <c r="I25" s="211">
        <f t="shared" si="8"/>
        <v>0.99113470585696406</v>
      </c>
      <c r="J25" s="828"/>
      <c r="K25" s="828"/>
      <c r="L25" s="828"/>
      <c r="M25" s="828"/>
      <c r="N25" s="828"/>
    </row>
    <row r="26" spans="1:14" ht="20.100000000000001" customHeight="1">
      <c r="A26" s="78"/>
      <c r="B26" s="304">
        <v>520</v>
      </c>
      <c r="C26" s="209" t="s">
        <v>610</v>
      </c>
      <c r="D26" s="305">
        <v>1017</v>
      </c>
      <c r="E26" s="825">
        <v>155379</v>
      </c>
      <c r="F26" s="826">
        <v>172913</v>
      </c>
      <c r="G26" s="826">
        <v>172913</v>
      </c>
      <c r="H26" s="827">
        <v>171358</v>
      </c>
      <c r="I26" s="211">
        <f t="shared" si="8"/>
        <v>0.99100703822153335</v>
      </c>
      <c r="J26" s="828"/>
      <c r="K26" s="828"/>
      <c r="L26" s="828"/>
      <c r="M26" s="828"/>
    </row>
    <row r="27" spans="1:14" ht="20.100000000000001" customHeight="1">
      <c r="A27" s="78"/>
      <c r="B27" s="304">
        <v>521</v>
      </c>
      <c r="C27" s="209" t="s">
        <v>611</v>
      </c>
      <c r="D27" s="305">
        <v>1018</v>
      </c>
      <c r="E27" s="307">
        <v>25883</v>
      </c>
      <c r="F27" s="308">
        <v>33277</v>
      </c>
      <c r="G27" s="210">
        <v>28277</v>
      </c>
      <c r="H27" s="308">
        <v>28539</v>
      </c>
      <c r="I27" s="211">
        <f t="shared" si="8"/>
        <v>1.0092654807794321</v>
      </c>
    </row>
    <row r="28" spans="1:14" ht="20.100000000000001" customHeight="1">
      <c r="A28" s="78"/>
      <c r="B28" s="304" t="s">
        <v>612</v>
      </c>
      <c r="C28" s="209" t="s">
        <v>613</v>
      </c>
      <c r="D28" s="305">
        <v>1019</v>
      </c>
      <c r="E28" s="307">
        <v>23632</v>
      </c>
      <c r="F28" s="308">
        <v>25500</v>
      </c>
      <c r="G28" s="210">
        <v>30500</v>
      </c>
      <c r="H28" s="308">
        <v>29739</v>
      </c>
      <c r="I28" s="211">
        <f t="shared" si="8"/>
        <v>0.9750491803278688</v>
      </c>
    </row>
    <row r="29" spans="1:14" ht="20.100000000000001" customHeight="1">
      <c r="A29" s="78"/>
      <c r="B29" s="304">
        <v>540</v>
      </c>
      <c r="C29" s="209" t="s">
        <v>614</v>
      </c>
      <c r="D29" s="305">
        <v>1020</v>
      </c>
      <c r="E29" s="307">
        <v>25429</v>
      </c>
      <c r="F29" s="308">
        <v>21000</v>
      </c>
      <c r="G29" s="210">
        <v>21000</v>
      </c>
      <c r="H29" s="308">
        <v>28422</v>
      </c>
      <c r="I29" s="211">
        <f t="shared" si="8"/>
        <v>1.3534285714285714</v>
      </c>
    </row>
    <row r="30" spans="1:14" ht="25.5" customHeight="1">
      <c r="A30" s="78"/>
      <c r="B30" s="304" t="s">
        <v>615</v>
      </c>
      <c r="C30" s="209" t="s">
        <v>616</v>
      </c>
      <c r="D30" s="305">
        <v>1021</v>
      </c>
      <c r="E30" s="307"/>
      <c r="F30" s="308"/>
      <c r="G30" s="210"/>
      <c r="H30" s="308"/>
      <c r="I30" s="211" t="str">
        <f t="shared" si="8"/>
        <v xml:space="preserve">  </v>
      </c>
    </row>
    <row r="31" spans="1:14" ht="20.100000000000001" customHeight="1">
      <c r="A31" s="78"/>
      <c r="B31" s="304">
        <v>53</v>
      </c>
      <c r="C31" s="209" t="s">
        <v>617</v>
      </c>
      <c r="D31" s="305">
        <v>1022</v>
      </c>
      <c r="E31" s="307">
        <v>42437</v>
      </c>
      <c r="F31" s="308">
        <v>46000</v>
      </c>
      <c r="G31" s="210">
        <v>46000</v>
      </c>
      <c r="H31" s="308">
        <v>44411</v>
      </c>
      <c r="I31" s="211">
        <f t="shared" si="8"/>
        <v>0.96545652173913044</v>
      </c>
    </row>
    <row r="32" spans="1:14" ht="20.100000000000001" customHeight="1">
      <c r="A32" s="78"/>
      <c r="B32" s="304" t="s">
        <v>618</v>
      </c>
      <c r="C32" s="209" t="s">
        <v>619</v>
      </c>
      <c r="D32" s="305">
        <v>1023</v>
      </c>
      <c r="E32" s="307">
        <v>10303</v>
      </c>
      <c r="F32" s="308"/>
      <c r="G32" s="210"/>
      <c r="H32" s="308">
        <v>8000</v>
      </c>
      <c r="I32" s="211" t="str">
        <f t="shared" si="8"/>
        <v xml:space="preserve">  </v>
      </c>
    </row>
    <row r="33" spans="1:11" ht="20.100000000000001" customHeight="1">
      <c r="A33" s="78"/>
      <c r="B33" s="304">
        <v>55</v>
      </c>
      <c r="C33" s="209" t="s">
        <v>620</v>
      </c>
      <c r="D33" s="305">
        <v>1024</v>
      </c>
      <c r="E33" s="307">
        <v>8686</v>
      </c>
      <c r="F33" s="308">
        <v>17900</v>
      </c>
      <c r="G33" s="210">
        <v>17900</v>
      </c>
      <c r="H33" s="308">
        <v>10424</v>
      </c>
      <c r="I33" s="211">
        <f t="shared" si="8"/>
        <v>0.58234636871508383</v>
      </c>
      <c r="K33" s="13" t="s">
        <v>906</v>
      </c>
    </row>
    <row r="34" spans="1:11" ht="20.100000000000001" customHeight="1">
      <c r="A34" s="78"/>
      <c r="B34" s="326"/>
      <c r="C34" s="327" t="s">
        <v>621</v>
      </c>
      <c r="D34" s="328">
        <v>1025</v>
      </c>
      <c r="E34" s="329">
        <f>E9-E22</f>
        <v>10446</v>
      </c>
      <c r="F34" s="329">
        <f t="shared" ref="F34" si="10">F9-F22</f>
        <v>3560</v>
      </c>
      <c r="G34" s="329">
        <f t="shared" ref="G34" si="11">G9-G22</f>
        <v>3560</v>
      </c>
      <c r="H34" s="329"/>
      <c r="I34" s="473"/>
    </row>
    <row r="35" spans="1:11" ht="20.100000000000001" customHeight="1">
      <c r="A35" s="78"/>
      <c r="B35" s="326"/>
      <c r="C35" s="327" t="s">
        <v>622</v>
      </c>
      <c r="D35" s="328">
        <v>1026</v>
      </c>
      <c r="E35" s="329"/>
      <c r="F35" s="330"/>
      <c r="G35" s="331"/>
      <c r="H35" s="330">
        <f>H22-H9</f>
        <v>5728</v>
      </c>
      <c r="I35" s="332" t="str">
        <f t="shared" si="8"/>
        <v xml:space="preserve">  </v>
      </c>
      <c r="K35" s="828"/>
    </row>
    <row r="36" spans="1:11" ht="20.100000000000001" customHeight="1">
      <c r="A36" s="78"/>
      <c r="B36" s="502"/>
      <c r="C36" s="333" t="s">
        <v>623</v>
      </c>
      <c r="D36" s="503">
        <v>1027</v>
      </c>
      <c r="E36" s="482">
        <f>E38+E39+E40+E41</f>
        <v>230</v>
      </c>
      <c r="F36" s="482">
        <f t="shared" ref="F36" si="12">F38+F39+F40+F41</f>
        <v>305</v>
      </c>
      <c r="G36" s="482">
        <f t="shared" ref="G36" si="13">G38+G39+G40+G41</f>
        <v>305</v>
      </c>
      <c r="H36" s="482">
        <f>H38+H39+H40+H41</f>
        <v>421</v>
      </c>
      <c r="I36" s="484">
        <f t="shared" si="8"/>
        <v>1.380327868852459</v>
      </c>
    </row>
    <row r="37" spans="1:11" ht="14.25" customHeight="1">
      <c r="A37" s="78"/>
      <c r="B37" s="502"/>
      <c r="C37" s="325" t="s">
        <v>624</v>
      </c>
      <c r="D37" s="503"/>
      <c r="E37" s="483"/>
      <c r="F37" s="483"/>
      <c r="G37" s="483"/>
      <c r="H37" s="483"/>
      <c r="I37" s="485" t="str">
        <f t="shared" si="8"/>
        <v xml:space="preserve">  </v>
      </c>
    </row>
    <row r="38" spans="1:11" ht="24" customHeight="1">
      <c r="A38" s="78"/>
      <c r="B38" s="304" t="s">
        <v>625</v>
      </c>
      <c r="C38" s="209" t="s">
        <v>626</v>
      </c>
      <c r="D38" s="305">
        <v>1028</v>
      </c>
      <c r="E38" s="307"/>
      <c r="F38" s="308"/>
      <c r="G38" s="210"/>
      <c r="H38" s="308"/>
      <c r="I38" s="211" t="str">
        <f t="shared" si="8"/>
        <v xml:space="preserve">  </v>
      </c>
    </row>
    <row r="39" spans="1:11" ht="20.100000000000001" customHeight="1">
      <c r="A39" s="78"/>
      <c r="B39" s="304">
        <v>662</v>
      </c>
      <c r="C39" s="209" t="s">
        <v>627</v>
      </c>
      <c r="D39" s="305">
        <v>1029</v>
      </c>
      <c r="E39" s="307">
        <v>226</v>
      </c>
      <c r="F39" s="308">
        <v>300</v>
      </c>
      <c r="G39" s="210">
        <v>300</v>
      </c>
      <c r="H39" s="308">
        <v>413</v>
      </c>
      <c r="I39" s="211">
        <f t="shared" si="8"/>
        <v>1.3766666666666667</v>
      </c>
    </row>
    <row r="40" spans="1:11" ht="20.100000000000001" customHeight="1">
      <c r="A40" s="78"/>
      <c r="B40" s="304" t="s">
        <v>126</v>
      </c>
      <c r="C40" s="209" t="s">
        <v>628</v>
      </c>
      <c r="D40" s="305">
        <v>1030</v>
      </c>
      <c r="E40" s="307"/>
      <c r="F40" s="308"/>
      <c r="G40" s="210"/>
      <c r="H40" s="308"/>
      <c r="I40" s="211" t="str">
        <f t="shared" si="8"/>
        <v xml:space="preserve">  </v>
      </c>
    </row>
    <row r="41" spans="1:11" ht="20.100000000000001" customHeight="1">
      <c r="A41" s="78"/>
      <c r="B41" s="304" t="s">
        <v>629</v>
      </c>
      <c r="C41" s="209" t="s">
        <v>630</v>
      </c>
      <c r="D41" s="305">
        <v>1031</v>
      </c>
      <c r="E41" s="307">
        <v>4</v>
      </c>
      <c r="F41" s="308">
        <v>5</v>
      </c>
      <c r="G41" s="210">
        <v>5</v>
      </c>
      <c r="H41" s="308">
        <v>8</v>
      </c>
      <c r="I41" s="211">
        <f t="shared" si="8"/>
        <v>1.6</v>
      </c>
    </row>
    <row r="42" spans="1:11" ht="20.100000000000001" customHeight="1">
      <c r="A42" s="78"/>
      <c r="B42" s="502"/>
      <c r="C42" s="333" t="s">
        <v>631</v>
      </c>
      <c r="D42" s="503">
        <v>1032</v>
      </c>
      <c r="E42" s="482">
        <f>E44+E45+E46+E47</f>
        <v>518</v>
      </c>
      <c r="F42" s="482">
        <f t="shared" ref="F42" si="14">F44+F45+F46+F47</f>
        <v>2000</v>
      </c>
      <c r="G42" s="482">
        <f t="shared" ref="G42" si="15">G44+G45+G46+G47</f>
        <v>2000</v>
      </c>
      <c r="H42" s="482">
        <f>H44+H45+H46+H47</f>
        <v>815</v>
      </c>
      <c r="I42" s="484">
        <f t="shared" si="8"/>
        <v>0.40749999999999997</v>
      </c>
    </row>
    <row r="43" spans="1:11" ht="20.100000000000001" customHeight="1">
      <c r="A43" s="78"/>
      <c r="B43" s="502"/>
      <c r="C43" s="325" t="s">
        <v>632</v>
      </c>
      <c r="D43" s="503"/>
      <c r="E43" s="483"/>
      <c r="F43" s="483"/>
      <c r="G43" s="483"/>
      <c r="H43" s="483"/>
      <c r="I43" s="485" t="str">
        <f t="shared" si="8"/>
        <v xml:space="preserve">  </v>
      </c>
    </row>
    <row r="44" spans="1:11" ht="27.75" customHeight="1">
      <c r="A44" s="78"/>
      <c r="B44" s="304" t="s">
        <v>633</v>
      </c>
      <c r="C44" s="209" t="s">
        <v>634</v>
      </c>
      <c r="D44" s="305">
        <v>1033</v>
      </c>
      <c r="E44" s="307"/>
      <c r="F44" s="308"/>
      <c r="G44" s="210"/>
      <c r="H44" s="308"/>
      <c r="I44" s="211" t="str">
        <f t="shared" si="8"/>
        <v xml:space="preserve">  </v>
      </c>
    </row>
    <row r="45" spans="1:11" ht="20.100000000000001" customHeight="1">
      <c r="A45" s="78"/>
      <c r="B45" s="304">
        <v>562</v>
      </c>
      <c r="C45" s="209" t="s">
        <v>635</v>
      </c>
      <c r="D45" s="305">
        <v>1034</v>
      </c>
      <c r="E45" s="307">
        <v>518</v>
      </c>
      <c r="F45" s="308">
        <v>1500</v>
      </c>
      <c r="G45" s="210">
        <v>1500</v>
      </c>
      <c r="H45" s="308">
        <v>692</v>
      </c>
      <c r="I45" s="211">
        <f t="shared" si="8"/>
        <v>0.46133333333333332</v>
      </c>
    </row>
    <row r="46" spans="1:11" ht="20.100000000000001" customHeight="1">
      <c r="A46" s="78"/>
      <c r="B46" s="304" t="s">
        <v>127</v>
      </c>
      <c r="C46" s="209" t="s">
        <v>636</v>
      </c>
      <c r="D46" s="305">
        <v>1035</v>
      </c>
      <c r="E46" s="307"/>
      <c r="F46" s="308"/>
      <c r="G46" s="210"/>
      <c r="H46" s="308"/>
      <c r="I46" s="211" t="str">
        <f t="shared" si="8"/>
        <v xml:space="preserve">  </v>
      </c>
    </row>
    <row r="47" spans="1:11" ht="20.100000000000001" customHeight="1">
      <c r="A47" s="78"/>
      <c r="B47" s="304" t="s">
        <v>637</v>
      </c>
      <c r="C47" s="209" t="s">
        <v>638</v>
      </c>
      <c r="D47" s="305">
        <v>1036</v>
      </c>
      <c r="E47" s="307"/>
      <c r="F47" s="308">
        <v>500</v>
      </c>
      <c r="G47" s="210">
        <v>500</v>
      </c>
      <c r="H47" s="308">
        <v>123</v>
      </c>
      <c r="I47" s="211">
        <f t="shared" si="8"/>
        <v>0.246</v>
      </c>
    </row>
    <row r="48" spans="1:11" ht="20.100000000000001" customHeight="1">
      <c r="A48" s="78"/>
      <c r="B48" s="304"/>
      <c r="C48" s="200" t="s">
        <v>639</v>
      </c>
      <c r="D48" s="305">
        <v>1037</v>
      </c>
      <c r="E48" s="307"/>
      <c r="F48" s="308"/>
      <c r="G48" s="210"/>
      <c r="H48" s="308"/>
      <c r="I48" s="211" t="str">
        <f t="shared" si="8"/>
        <v xml:space="preserve">  </v>
      </c>
    </row>
    <row r="49" spans="1:9" ht="20.100000000000001" customHeight="1">
      <c r="A49" s="78"/>
      <c r="B49" s="304"/>
      <c r="C49" s="200" t="s">
        <v>640</v>
      </c>
      <c r="D49" s="305">
        <v>1038</v>
      </c>
      <c r="E49" s="307">
        <f>E42-E36</f>
        <v>288</v>
      </c>
      <c r="F49" s="307">
        <f t="shared" ref="F49:H49" si="16">F42-F36</f>
        <v>1695</v>
      </c>
      <c r="G49" s="307">
        <f t="shared" ref="G49" si="17">G42-G36</f>
        <v>1695</v>
      </c>
      <c r="H49" s="307">
        <f t="shared" si="16"/>
        <v>394</v>
      </c>
      <c r="I49" s="211">
        <f t="shared" si="8"/>
        <v>0.23244837758112094</v>
      </c>
    </row>
    <row r="50" spans="1:9" ht="34.5" customHeight="1">
      <c r="A50" s="78"/>
      <c r="B50" s="304" t="s">
        <v>641</v>
      </c>
      <c r="C50" s="200" t="s">
        <v>642</v>
      </c>
      <c r="D50" s="305">
        <v>1039</v>
      </c>
      <c r="E50" s="307"/>
      <c r="F50" s="308"/>
      <c r="G50" s="210"/>
      <c r="H50" s="308"/>
      <c r="I50" s="211" t="str">
        <f t="shared" si="8"/>
        <v xml:space="preserve">  </v>
      </c>
    </row>
    <row r="51" spans="1:9" ht="35.25" customHeight="1">
      <c r="A51" s="78"/>
      <c r="B51" s="304" t="s">
        <v>643</v>
      </c>
      <c r="C51" s="200" t="s">
        <v>644</v>
      </c>
      <c r="D51" s="305">
        <v>1040</v>
      </c>
      <c r="E51" s="307">
        <v>16704</v>
      </c>
      <c r="F51" s="308">
        <v>5000</v>
      </c>
      <c r="G51" s="210">
        <v>5000</v>
      </c>
      <c r="H51" s="308">
        <v>4000</v>
      </c>
      <c r="I51" s="211">
        <f t="shared" si="8"/>
        <v>0.8</v>
      </c>
    </row>
    <row r="52" spans="1:9" ht="20.100000000000001" customHeight="1">
      <c r="A52" s="78"/>
      <c r="B52" s="326">
        <v>67</v>
      </c>
      <c r="C52" s="327" t="s">
        <v>645</v>
      </c>
      <c r="D52" s="328">
        <v>1041</v>
      </c>
      <c r="E52" s="329">
        <v>25333</v>
      </c>
      <c r="F52" s="330">
        <v>16945</v>
      </c>
      <c r="G52" s="331">
        <v>16945</v>
      </c>
      <c r="H52" s="330">
        <v>26529</v>
      </c>
      <c r="I52" s="332">
        <f t="shared" si="8"/>
        <v>1.565594570669814</v>
      </c>
    </row>
    <row r="53" spans="1:9" ht="20.100000000000001" customHeight="1">
      <c r="A53" s="78"/>
      <c r="B53" s="326">
        <v>57</v>
      </c>
      <c r="C53" s="327" t="s">
        <v>646</v>
      </c>
      <c r="D53" s="328">
        <v>1042</v>
      </c>
      <c r="E53" s="329">
        <v>16742</v>
      </c>
      <c r="F53" s="330">
        <v>10950</v>
      </c>
      <c r="G53" s="331">
        <v>10950</v>
      </c>
      <c r="H53" s="330">
        <v>15926</v>
      </c>
      <c r="I53" s="332">
        <f t="shared" si="8"/>
        <v>1.4544292237442922</v>
      </c>
    </row>
    <row r="54" spans="1:9" ht="20.100000000000001" customHeight="1">
      <c r="A54" s="78"/>
      <c r="B54" s="502"/>
      <c r="C54" s="333" t="s">
        <v>647</v>
      </c>
      <c r="D54" s="503">
        <v>1043</v>
      </c>
      <c r="E54" s="482">
        <f>E9+E36+E52</f>
        <v>385421</v>
      </c>
      <c r="F54" s="482">
        <f t="shared" ref="F54:H54" si="18">F9+F36+F52</f>
        <v>405400</v>
      </c>
      <c r="G54" s="482">
        <f t="shared" ref="G54" si="19">G9+G36+G52</f>
        <v>405400</v>
      </c>
      <c r="H54" s="482">
        <f t="shared" si="18"/>
        <v>412015</v>
      </c>
      <c r="I54" s="484">
        <f t="shared" si="8"/>
        <v>1.0163172175629009</v>
      </c>
    </row>
    <row r="55" spans="1:9" ht="12" customHeight="1">
      <c r="A55" s="78"/>
      <c r="B55" s="502"/>
      <c r="C55" s="325" t="s">
        <v>648</v>
      </c>
      <c r="D55" s="503"/>
      <c r="E55" s="483"/>
      <c r="F55" s="483"/>
      <c r="G55" s="483"/>
      <c r="H55" s="483"/>
      <c r="I55" s="485" t="str">
        <f t="shared" si="8"/>
        <v xml:space="preserve">  </v>
      </c>
    </row>
    <row r="56" spans="1:9" ht="20.100000000000001" customHeight="1">
      <c r="A56" s="78"/>
      <c r="B56" s="502"/>
      <c r="C56" s="333" t="s">
        <v>649</v>
      </c>
      <c r="D56" s="503">
        <v>1044</v>
      </c>
      <c r="E56" s="482">
        <f>E22+E42+E51+E53</f>
        <v>383376</v>
      </c>
      <c r="F56" s="482">
        <f t="shared" ref="F56:H56" si="20">F22+F42+F51+F53</f>
        <v>402540</v>
      </c>
      <c r="G56" s="482">
        <f t="shared" ref="G56" si="21">G22+G42+G51+G53</f>
        <v>402540</v>
      </c>
      <c r="H56" s="482">
        <f t="shared" si="20"/>
        <v>411534</v>
      </c>
      <c r="I56" s="484">
        <f t="shared" si="8"/>
        <v>1.0223431211805039</v>
      </c>
    </row>
    <row r="57" spans="1:9" ht="13.5" customHeight="1">
      <c r="A57" s="78"/>
      <c r="B57" s="502"/>
      <c r="C57" s="325" t="s">
        <v>650</v>
      </c>
      <c r="D57" s="503"/>
      <c r="E57" s="483"/>
      <c r="F57" s="483"/>
      <c r="G57" s="483"/>
      <c r="H57" s="483"/>
      <c r="I57" s="485" t="str">
        <f t="shared" si="8"/>
        <v xml:space="preserve">  </v>
      </c>
    </row>
    <row r="58" spans="1:9" ht="20.100000000000001" customHeight="1">
      <c r="A58" s="78"/>
      <c r="B58" s="304"/>
      <c r="C58" s="200" t="s">
        <v>651</v>
      </c>
      <c r="D58" s="305">
        <v>1045</v>
      </c>
      <c r="E58" s="307">
        <f>E54-E56</f>
        <v>2045</v>
      </c>
      <c r="F58" s="307">
        <f t="shared" ref="F58:H58" si="22">F54-F56</f>
        <v>2860</v>
      </c>
      <c r="G58" s="307">
        <f t="shared" ref="G58" si="23">G54-G56</f>
        <v>2860</v>
      </c>
      <c r="H58" s="307">
        <f t="shared" si="22"/>
        <v>481</v>
      </c>
      <c r="I58" s="211">
        <f t="shared" si="8"/>
        <v>0.16818181818181818</v>
      </c>
    </row>
    <row r="59" spans="1:9" ht="20.100000000000001" customHeight="1">
      <c r="A59" s="78"/>
      <c r="B59" s="304"/>
      <c r="C59" s="200" t="s">
        <v>652</v>
      </c>
      <c r="D59" s="305">
        <v>1046</v>
      </c>
      <c r="E59" s="307"/>
      <c r="F59" s="308"/>
      <c r="G59" s="210"/>
      <c r="H59" s="308"/>
      <c r="I59" s="211" t="str">
        <f t="shared" si="8"/>
        <v xml:space="preserve">  </v>
      </c>
    </row>
    <row r="60" spans="1:9" ht="41.25" customHeight="1">
      <c r="A60" s="78"/>
      <c r="B60" s="304" t="s">
        <v>92</v>
      </c>
      <c r="C60" s="200" t="s">
        <v>653</v>
      </c>
      <c r="D60" s="305">
        <v>1047</v>
      </c>
      <c r="E60" s="307">
        <v>37</v>
      </c>
      <c r="F60" s="308"/>
      <c r="G60" s="210"/>
      <c r="H60" s="308"/>
      <c r="I60" s="211" t="str">
        <f t="shared" si="8"/>
        <v xml:space="preserve">  </v>
      </c>
    </row>
    <row r="61" spans="1:9" ht="45" customHeight="1">
      <c r="A61" s="78"/>
      <c r="B61" s="304" t="s">
        <v>654</v>
      </c>
      <c r="C61" s="200" t="s">
        <v>655</v>
      </c>
      <c r="D61" s="305">
        <v>1048</v>
      </c>
      <c r="E61" s="307"/>
      <c r="F61" s="308">
        <v>20</v>
      </c>
      <c r="G61" s="210">
        <v>20</v>
      </c>
      <c r="H61" s="308">
        <v>93</v>
      </c>
      <c r="I61" s="211">
        <f t="shared" si="8"/>
        <v>4.6500000000000004</v>
      </c>
    </row>
    <row r="62" spans="1:9" ht="20.100000000000001" customHeight="1">
      <c r="A62" s="78"/>
      <c r="B62" s="504"/>
      <c r="C62" s="205" t="s">
        <v>656</v>
      </c>
      <c r="D62" s="505">
        <v>1049</v>
      </c>
      <c r="E62" s="500">
        <f>E58-E59+E60-E61</f>
        <v>2082</v>
      </c>
      <c r="F62" s="500">
        <f t="shared" ref="F62:H62" si="24">F58-F59+F60-F61</f>
        <v>2840</v>
      </c>
      <c r="G62" s="500">
        <f t="shared" si="24"/>
        <v>2840</v>
      </c>
      <c r="H62" s="500">
        <f t="shared" si="24"/>
        <v>388</v>
      </c>
      <c r="I62" s="492">
        <f>(H62/G62)</f>
        <v>0.13661971830985917</v>
      </c>
    </row>
    <row r="63" spans="1:9" ht="12.75" customHeight="1">
      <c r="A63" s="78"/>
      <c r="B63" s="504"/>
      <c r="C63" s="206" t="s">
        <v>677</v>
      </c>
      <c r="D63" s="505"/>
      <c r="E63" s="501"/>
      <c r="F63" s="501"/>
      <c r="G63" s="501"/>
      <c r="H63" s="501"/>
      <c r="I63" s="493"/>
    </row>
    <row r="64" spans="1:9" ht="20.100000000000001" customHeight="1">
      <c r="A64" s="78"/>
      <c r="B64" s="504"/>
      <c r="C64" s="205" t="s">
        <v>657</v>
      </c>
      <c r="D64" s="505">
        <v>1050</v>
      </c>
      <c r="E64" s="500"/>
      <c r="F64" s="498"/>
      <c r="G64" s="496"/>
      <c r="H64" s="498"/>
      <c r="I64" s="490" t="str">
        <f t="shared" si="8"/>
        <v xml:space="preserve">  </v>
      </c>
    </row>
    <row r="65" spans="1:9" ht="14.25" customHeight="1">
      <c r="A65" s="78"/>
      <c r="B65" s="504"/>
      <c r="C65" s="206" t="s">
        <v>658</v>
      </c>
      <c r="D65" s="505"/>
      <c r="E65" s="501"/>
      <c r="F65" s="499"/>
      <c r="G65" s="497"/>
      <c r="H65" s="499"/>
      <c r="I65" s="491" t="str">
        <f t="shared" si="8"/>
        <v xml:space="preserve">  </v>
      </c>
    </row>
    <row r="66" spans="1:9" ht="20.100000000000001" customHeight="1">
      <c r="A66" s="78"/>
      <c r="B66" s="304"/>
      <c r="C66" s="200" t="s">
        <v>659</v>
      </c>
      <c r="D66" s="305"/>
      <c r="E66" s="307"/>
      <c r="F66" s="308"/>
      <c r="G66" s="210"/>
      <c r="H66" s="308"/>
      <c r="I66" s="211" t="str">
        <f t="shared" si="8"/>
        <v xml:space="preserve">  </v>
      </c>
    </row>
    <row r="67" spans="1:9" ht="20.100000000000001" customHeight="1">
      <c r="A67" s="78"/>
      <c r="B67" s="304">
        <v>721</v>
      </c>
      <c r="C67" s="209" t="s">
        <v>660</v>
      </c>
      <c r="D67" s="305">
        <v>1051</v>
      </c>
      <c r="E67" s="307">
        <v>1344</v>
      </c>
      <c r="F67" s="308">
        <v>426</v>
      </c>
      <c r="G67" s="210">
        <v>426</v>
      </c>
      <c r="H67" s="308">
        <v>58</v>
      </c>
      <c r="I67" s="211">
        <f t="shared" si="8"/>
        <v>0.13615023474178403</v>
      </c>
    </row>
    <row r="68" spans="1:9" ht="20.100000000000001" customHeight="1">
      <c r="A68" s="78"/>
      <c r="B68" s="304" t="s">
        <v>661</v>
      </c>
      <c r="C68" s="209" t="s">
        <v>662</v>
      </c>
      <c r="D68" s="305">
        <v>1052</v>
      </c>
      <c r="E68" s="307"/>
      <c r="F68" s="308">
        <v>550</v>
      </c>
      <c r="G68" s="210">
        <v>550</v>
      </c>
      <c r="H68" s="308"/>
      <c r="I68" s="211"/>
    </row>
    <row r="69" spans="1:9" ht="20.100000000000001" customHeight="1">
      <c r="A69" s="78"/>
      <c r="B69" s="304" t="s">
        <v>663</v>
      </c>
      <c r="C69" s="209" t="s">
        <v>664</v>
      </c>
      <c r="D69" s="305">
        <v>1053</v>
      </c>
      <c r="E69" s="307">
        <v>3093</v>
      </c>
      <c r="F69" s="308"/>
      <c r="G69" s="210"/>
      <c r="H69" s="308">
        <v>500</v>
      </c>
      <c r="I69" s="211" t="str">
        <f t="shared" si="8"/>
        <v xml:space="preserve">  </v>
      </c>
    </row>
    <row r="70" spans="1:9" ht="20.100000000000001" customHeight="1">
      <c r="A70" s="78"/>
      <c r="B70" s="304">
        <v>723</v>
      </c>
      <c r="C70" s="200" t="s">
        <v>665</v>
      </c>
      <c r="D70" s="305">
        <v>1054</v>
      </c>
      <c r="E70" s="307"/>
      <c r="F70" s="308"/>
      <c r="G70" s="210"/>
      <c r="H70" s="308"/>
      <c r="I70" s="211" t="str">
        <f t="shared" si="8"/>
        <v xml:space="preserve">  </v>
      </c>
    </row>
    <row r="71" spans="1:9" ht="20.100000000000001" customHeight="1">
      <c r="A71" s="78"/>
      <c r="B71" s="502"/>
      <c r="C71" s="333" t="s">
        <v>666</v>
      </c>
      <c r="D71" s="503">
        <v>1055</v>
      </c>
      <c r="E71" s="482">
        <f>E62-E64-E67-E68+E69-E70</f>
        <v>3831</v>
      </c>
      <c r="F71" s="482">
        <f t="shared" ref="F71:G71" si="25">F62-F64-F67-F68+F69-F70</f>
        <v>1864</v>
      </c>
      <c r="G71" s="482">
        <f t="shared" si="25"/>
        <v>1864</v>
      </c>
      <c r="H71" s="482">
        <f>H62-H64-H67-H68+H69-H70</f>
        <v>830</v>
      </c>
      <c r="I71" s="494">
        <f>(H71/G71)</f>
        <v>0.44527896995708155</v>
      </c>
    </row>
    <row r="72" spans="1:9" ht="14.25" customHeight="1">
      <c r="A72" s="78"/>
      <c r="B72" s="502"/>
      <c r="C72" s="325" t="s">
        <v>667</v>
      </c>
      <c r="D72" s="503"/>
      <c r="E72" s="483"/>
      <c r="F72" s="483"/>
      <c r="G72" s="483"/>
      <c r="H72" s="483"/>
      <c r="I72" s="495"/>
    </row>
    <row r="73" spans="1:9" ht="20.100000000000001" customHeight="1">
      <c r="A73" s="78"/>
      <c r="B73" s="502"/>
      <c r="C73" s="333" t="s">
        <v>668</v>
      </c>
      <c r="D73" s="503">
        <v>1056</v>
      </c>
      <c r="E73" s="482"/>
      <c r="F73" s="488"/>
      <c r="G73" s="486"/>
      <c r="H73" s="488"/>
      <c r="I73" s="484" t="str">
        <f t="shared" si="8"/>
        <v xml:space="preserve">  </v>
      </c>
    </row>
    <row r="74" spans="1:9" ht="14.25" customHeight="1">
      <c r="A74" s="78"/>
      <c r="B74" s="502"/>
      <c r="C74" s="325" t="s">
        <v>669</v>
      </c>
      <c r="D74" s="503"/>
      <c r="E74" s="483"/>
      <c r="F74" s="489"/>
      <c r="G74" s="487"/>
      <c r="H74" s="489"/>
      <c r="I74" s="485" t="str">
        <f t="shared" si="8"/>
        <v xml:space="preserve">  </v>
      </c>
    </row>
    <row r="75" spans="1:9" ht="20.100000000000001" customHeight="1">
      <c r="A75" s="78"/>
      <c r="B75" s="304"/>
      <c r="C75" s="209" t="s">
        <v>670</v>
      </c>
      <c r="D75" s="305">
        <v>1057</v>
      </c>
      <c r="E75" s="307"/>
      <c r="F75" s="308"/>
      <c r="G75" s="210"/>
      <c r="H75" s="308"/>
      <c r="I75" s="211" t="str">
        <f t="shared" ref="I75:I81" si="26">IFERROR(H75/G75,"  ")</f>
        <v xml:space="preserve">  </v>
      </c>
    </row>
    <row r="76" spans="1:9" ht="20.100000000000001" customHeight="1">
      <c r="A76" s="78"/>
      <c r="B76" s="304"/>
      <c r="C76" s="209" t="s">
        <v>671</v>
      </c>
      <c r="D76" s="305">
        <v>1058</v>
      </c>
      <c r="E76" s="307"/>
      <c r="F76" s="308"/>
      <c r="G76" s="210"/>
      <c r="H76" s="308"/>
      <c r="I76" s="211" t="str">
        <f t="shared" si="26"/>
        <v xml:space="preserve">  </v>
      </c>
    </row>
    <row r="77" spans="1:9" ht="20.100000000000001" customHeight="1">
      <c r="A77" s="78"/>
      <c r="B77" s="304"/>
      <c r="C77" s="209" t="s">
        <v>672</v>
      </c>
      <c r="D77" s="305">
        <v>1059</v>
      </c>
      <c r="E77" s="307"/>
      <c r="F77" s="308"/>
      <c r="G77" s="210"/>
      <c r="H77" s="308"/>
      <c r="I77" s="211" t="str">
        <f t="shared" si="26"/>
        <v xml:space="preserve">  </v>
      </c>
    </row>
    <row r="78" spans="1:9" ht="20.100000000000001" customHeight="1">
      <c r="A78" s="78"/>
      <c r="B78" s="304"/>
      <c r="C78" s="209" t="s">
        <v>673</v>
      </c>
      <c r="D78" s="305">
        <v>1060</v>
      </c>
      <c r="E78" s="307"/>
      <c r="F78" s="308"/>
      <c r="G78" s="210"/>
      <c r="H78" s="308"/>
      <c r="I78" s="211" t="str">
        <f t="shared" si="26"/>
        <v xml:space="preserve">  </v>
      </c>
    </row>
    <row r="79" spans="1:9" ht="20.100000000000001" customHeight="1">
      <c r="A79" s="78"/>
      <c r="B79" s="304"/>
      <c r="C79" s="209" t="s">
        <v>674</v>
      </c>
      <c r="D79" s="305"/>
      <c r="E79" s="307"/>
      <c r="F79" s="308"/>
      <c r="G79" s="210"/>
      <c r="H79" s="308"/>
      <c r="I79" s="211" t="str">
        <f t="shared" si="26"/>
        <v xml:space="preserve">  </v>
      </c>
    </row>
    <row r="80" spans="1:9" ht="20.100000000000001" customHeight="1">
      <c r="A80" s="78"/>
      <c r="B80" s="304"/>
      <c r="C80" s="209" t="s">
        <v>675</v>
      </c>
      <c r="D80" s="305">
        <v>1061</v>
      </c>
      <c r="E80" s="307"/>
      <c r="F80" s="308"/>
      <c r="G80" s="210"/>
      <c r="H80" s="308"/>
      <c r="I80" s="211" t="str">
        <f t="shared" si="26"/>
        <v xml:space="preserve">  </v>
      </c>
    </row>
    <row r="81" spans="1:9" ht="20.100000000000001" customHeight="1" thickBot="1">
      <c r="A81" s="78"/>
      <c r="B81" s="219"/>
      <c r="C81" s="306" t="s">
        <v>676</v>
      </c>
      <c r="D81" s="303">
        <v>1062</v>
      </c>
      <c r="E81" s="309"/>
      <c r="F81" s="310"/>
      <c r="G81" s="298"/>
      <c r="H81" s="310"/>
      <c r="I81" s="217" t="str">
        <f t="shared" si="26"/>
        <v xml:space="preserve">  </v>
      </c>
    </row>
    <row r="82" spans="1:9">
      <c r="B82" s="233"/>
      <c r="G82" s="13"/>
      <c r="H82" s="13"/>
      <c r="I82" s="13"/>
    </row>
    <row r="83" spans="1:9">
      <c r="B83" s="186" t="s">
        <v>579</v>
      </c>
      <c r="G83" s="13"/>
      <c r="H83" s="13"/>
      <c r="I83" s="13"/>
    </row>
    <row r="84" spans="1:9">
      <c r="G84" s="13"/>
      <c r="H84" s="13"/>
      <c r="I84" s="13"/>
    </row>
    <row r="85" spans="1:9">
      <c r="G85" s="13"/>
      <c r="H85" s="13"/>
      <c r="I85" s="13"/>
    </row>
    <row r="86" spans="1:9">
      <c r="G86" s="13"/>
      <c r="H86" s="13"/>
      <c r="I86" s="13"/>
    </row>
    <row r="87" spans="1:9">
      <c r="G87" s="13"/>
      <c r="H87" s="13"/>
      <c r="I87" s="13"/>
    </row>
    <row r="88" spans="1:9">
      <c r="G88" s="13"/>
      <c r="H88" s="13"/>
      <c r="I88" s="13"/>
    </row>
    <row r="89" spans="1:9">
      <c r="G89" s="13"/>
      <c r="H89" s="13"/>
      <c r="I89" s="13"/>
    </row>
    <row r="90" spans="1:9">
      <c r="G90" s="13"/>
      <c r="H90" s="13"/>
      <c r="I90" s="13"/>
    </row>
    <row r="91" spans="1:9">
      <c r="G91" s="13"/>
      <c r="H91" s="13"/>
      <c r="I91" s="13"/>
    </row>
    <row r="92" spans="1:9">
      <c r="G92" s="13"/>
      <c r="H92" s="13"/>
      <c r="I92" s="13"/>
    </row>
    <row r="93" spans="1:9">
      <c r="G93" s="13"/>
      <c r="H93" s="13"/>
      <c r="I93" s="13"/>
    </row>
    <row r="94" spans="1:9">
      <c r="G94" s="13"/>
      <c r="H94" s="13"/>
      <c r="I94" s="13"/>
    </row>
    <row r="95" spans="1:9">
      <c r="G95" s="13"/>
      <c r="H95" s="13"/>
      <c r="I95" s="13"/>
    </row>
    <row r="96" spans="1:9">
      <c r="G96" s="13"/>
      <c r="H96" s="13"/>
      <c r="I96" s="13"/>
    </row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</sheetData>
  <mergeCells count="72">
    <mergeCell ref="B9:B10"/>
    <mergeCell ref="D9:D10"/>
    <mergeCell ref="E9:E10"/>
    <mergeCell ref="F9:F10"/>
    <mergeCell ref="B2:I2"/>
    <mergeCell ref="B3:I3"/>
    <mergeCell ref="B6:B7"/>
    <mergeCell ref="E6:E7"/>
    <mergeCell ref="F6:F7"/>
    <mergeCell ref="G9:G10"/>
    <mergeCell ref="H9:H10"/>
    <mergeCell ref="I9:I10"/>
    <mergeCell ref="D6:D7"/>
    <mergeCell ref="C6:C7"/>
    <mergeCell ref="I6:I7"/>
    <mergeCell ref="G6:H6"/>
    <mergeCell ref="F36:F37"/>
    <mergeCell ref="B42:B43"/>
    <mergeCell ref="D42:D43"/>
    <mergeCell ref="E42:E43"/>
    <mergeCell ref="F42:F43"/>
    <mergeCell ref="B36:B37"/>
    <mergeCell ref="D36:D37"/>
    <mergeCell ref="E36:E37"/>
    <mergeCell ref="B73:B74"/>
    <mergeCell ref="D73:D74"/>
    <mergeCell ref="E73:E74"/>
    <mergeCell ref="F73:F74"/>
    <mergeCell ref="B62:B63"/>
    <mergeCell ref="D62:D63"/>
    <mergeCell ref="E62:E63"/>
    <mergeCell ref="F62:F63"/>
    <mergeCell ref="B64:B65"/>
    <mergeCell ref="D64:D65"/>
    <mergeCell ref="E64:E65"/>
    <mergeCell ref="F64:F65"/>
    <mergeCell ref="B71:B72"/>
    <mergeCell ref="D71:D72"/>
    <mergeCell ref="E71:E72"/>
    <mergeCell ref="F71:F72"/>
    <mergeCell ref="B54:B55"/>
    <mergeCell ref="D54:D55"/>
    <mergeCell ref="E54:E55"/>
    <mergeCell ref="F54:F55"/>
    <mergeCell ref="B56:B57"/>
    <mergeCell ref="D56:D57"/>
    <mergeCell ref="E56:E57"/>
    <mergeCell ref="F56:F57"/>
    <mergeCell ref="G73:G74"/>
    <mergeCell ref="H73:H74"/>
    <mergeCell ref="I73:I74"/>
    <mergeCell ref="I64:I65"/>
    <mergeCell ref="I62:I63"/>
    <mergeCell ref="I71:I72"/>
    <mergeCell ref="G64:G65"/>
    <mergeCell ref="H64:H65"/>
    <mergeCell ref="G62:G63"/>
    <mergeCell ref="H62:H63"/>
    <mergeCell ref="G71:G72"/>
    <mergeCell ref="H71:H72"/>
    <mergeCell ref="G36:G37"/>
    <mergeCell ref="H36:H37"/>
    <mergeCell ref="I36:I37"/>
    <mergeCell ref="G42:G43"/>
    <mergeCell ref="I42:I43"/>
    <mergeCell ref="H42:H43"/>
    <mergeCell ref="G54:G55"/>
    <mergeCell ref="H54:H55"/>
    <mergeCell ref="I54:I55"/>
    <mergeCell ref="G56:G57"/>
    <mergeCell ref="H56:H57"/>
    <mergeCell ref="I56:I57"/>
  </mergeCells>
  <pageMargins left="0.11811023622047245" right="0.11811023622047245" top="0.74803149606299213" bottom="0.74803149606299213" header="0.31496062992125984" footer="0.31496062992125984"/>
  <pageSetup paperSize="9"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W38"/>
  <sheetViews>
    <sheetView showGridLines="0" zoomScale="75" zoomScaleNormal="75" workbookViewId="0">
      <selection activeCell="K25" sqref="K25"/>
    </sheetView>
  </sheetViews>
  <sheetFormatPr defaultColWidth="9.140625" defaultRowHeight="15.75"/>
  <cols>
    <col min="1" max="1" width="1.5703125" style="13" customWidth="1"/>
    <col min="2" max="2" width="31.7109375" style="13" customWidth="1"/>
    <col min="3" max="3" width="28.28515625" style="13" bestFit="1" customWidth="1"/>
    <col min="4" max="4" width="12.85546875" style="13" customWidth="1"/>
    <col min="5" max="5" width="16.7109375" style="13" customWidth="1"/>
    <col min="6" max="6" width="19.42578125" style="13" customWidth="1"/>
    <col min="7" max="8" width="27.28515625" style="13" customWidth="1"/>
    <col min="9" max="9" width="13.7109375" style="13" customWidth="1"/>
    <col min="10" max="10" width="13.85546875" style="13" customWidth="1"/>
    <col min="11" max="11" width="14" style="13" customWidth="1"/>
    <col min="12" max="14" width="13.85546875" style="13" customWidth="1"/>
    <col min="15" max="22" width="12.28515625" style="13" customWidth="1"/>
    <col min="23" max="16384" width="9.140625" style="13"/>
  </cols>
  <sheetData>
    <row r="2" spans="1:22" ht="18.75">
      <c r="V2" s="173" t="s">
        <v>205</v>
      </c>
    </row>
    <row r="3" spans="1:22">
      <c r="A3" s="8"/>
    </row>
    <row r="4" spans="1:22" ht="20.25">
      <c r="A4" s="8"/>
      <c r="B4" s="650" t="s">
        <v>50</v>
      </c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</row>
    <row r="5" spans="1:22" ht="16.5" thickBot="1">
      <c r="D5" s="14"/>
      <c r="E5" s="14"/>
      <c r="F5" s="14"/>
      <c r="G5" s="14"/>
      <c r="H5" s="14"/>
      <c r="J5" s="14"/>
      <c r="K5" s="14"/>
      <c r="L5" s="14"/>
      <c r="M5" s="14"/>
      <c r="N5" s="14"/>
    </row>
    <row r="6" spans="1:22" ht="38.25" customHeight="1">
      <c r="B6" s="689" t="s">
        <v>20</v>
      </c>
      <c r="C6" s="691" t="s">
        <v>21</v>
      </c>
      <c r="D6" s="693" t="s">
        <v>22</v>
      </c>
      <c r="E6" s="695" t="s">
        <v>201</v>
      </c>
      <c r="F6" s="695" t="s">
        <v>212</v>
      </c>
      <c r="G6" s="695" t="s">
        <v>697</v>
      </c>
      <c r="H6" s="695" t="s">
        <v>698</v>
      </c>
      <c r="I6" s="695" t="s">
        <v>236</v>
      </c>
      <c r="J6" s="695" t="s">
        <v>23</v>
      </c>
      <c r="K6" s="695" t="s">
        <v>237</v>
      </c>
      <c r="L6" s="695" t="s">
        <v>24</v>
      </c>
      <c r="M6" s="695" t="s">
        <v>25</v>
      </c>
      <c r="N6" s="695" t="s">
        <v>26</v>
      </c>
      <c r="O6" s="697" t="s">
        <v>52</v>
      </c>
      <c r="P6" s="698"/>
      <c r="Q6" s="698"/>
      <c r="R6" s="698"/>
      <c r="S6" s="698"/>
      <c r="T6" s="698"/>
      <c r="U6" s="698"/>
      <c r="V6" s="699"/>
    </row>
    <row r="7" spans="1:22" ht="48.75" customHeight="1" thickBot="1">
      <c r="B7" s="690"/>
      <c r="C7" s="692"/>
      <c r="D7" s="694"/>
      <c r="E7" s="696"/>
      <c r="F7" s="696"/>
      <c r="G7" s="696"/>
      <c r="H7" s="696"/>
      <c r="I7" s="696"/>
      <c r="J7" s="696"/>
      <c r="K7" s="696"/>
      <c r="L7" s="696"/>
      <c r="M7" s="696"/>
      <c r="N7" s="696"/>
      <c r="O7" s="140" t="s">
        <v>27</v>
      </c>
      <c r="P7" s="140" t="s">
        <v>28</v>
      </c>
      <c r="Q7" s="140" t="s">
        <v>29</v>
      </c>
      <c r="R7" s="140" t="s">
        <v>30</v>
      </c>
      <c r="S7" s="140" t="s">
        <v>31</v>
      </c>
      <c r="T7" s="140" t="s">
        <v>32</v>
      </c>
      <c r="U7" s="140" t="s">
        <v>33</v>
      </c>
      <c r="V7" s="79" t="s">
        <v>34</v>
      </c>
    </row>
    <row r="8" spans="1:22" ht="24.95" customHeight="1">
      <c r="B8" s="81" t="s">
        <v>51</v>
      </c>
      <c r="C8" s="82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0"/>
    </row>
    <row r="9" spans="1:22" s="56" customFormat="1" ht="24.95" customHeight="1">
      <c r="B9" s="441" t="s">
        <v>757</v>
      </c>
      <c r="C9" s="421" t="s">
        <v>758</v>
      </c>
      <c r="D9" s="421" t="s">
        <v>759</v>
      </c>
      <c r="E9" s="422">
        <v>10654.89</v>
      </c>
      <c r="F9" s="423" t="s">
        <v>760</v>
      </c>
      <c r="G9" s="424">
        <v>1778.3999999999999</v>
      </c>
      <c r="H9" s="435">
        <v>209108.00663999998</v>
      </c>
      <c r="I9" s="421">
        <v>2019</v>
      </c>
      <c r="J9" s="425">
        <v>36</v>
      </c>
      <c r="K9" s="421">
        <v>0</v>
      </c>
      <c r="L9" s="426" t="s">
        <v>761</v>
      </c>
      <c r="M9" s="422">
        <v>3.21</v>
      </c>
      <c r="N9" s="421">
        <v>12</v>
      </c>
      <c r="O9" s="422">
        <v>101649.17225100001</v>
      </c>
      <c r="P9" s="422">
        <v>102141.34080000001</v>
      </c>
      <c r="Q9" s="427">
        <v>102645.9</v>
      </c>
      <c r="R9" s="422">
        <v>103177.116929</v>
      </c>
      <c r="S9" s="442">
        <v>2903.0526690000002</v>
      </c>
      <c r="T9" s="422">
        <v>2398.3463999999999</v>
      </c>
      <c r="U9" s="428">
        <v>1888.01</v>
      </c>
      <c r="V9" s="429">
        <v>1376.8863909999998</v>
      </c>
    </row>
    <row r="10" spans="1:22" s="56" customFormat="1" ht="24.95" customHeight="1">
      <c r="B10" s="441" t="s">
        <v>757</v>
      </c>
      <c r="C10" s="421" t="s">
        <v>758</v>
      </c>
      <c r="D10" s="421" t="s">
        <v>759</v>
      </c>
      <c r="E10" s="422">
        <v>7894.77</v>
      </c>
      <c r="F10" s="423" t="s">
        <v>760</v>
      </c>
      <c r="G10" s="424">
        <v>1317.72</v>
      </c>
      <c r="H10" s="435">
        <v>154940.284812</v>
      </c>
      <c r="I10" s="421">
        <v>2019</v>
      </c>
      <c r="J10" s="425">
        <v>36</v>
      </c>
      <c r="K10" s="421">
        <v>0</v>
      </c>
      <c r="L10" s="426" t="s">
        <v>761</v>
      </c>
      <c r="M10" s="430">
        <v>3.08</v>
      </c>
      <c r="N10" s="421">
        <v>12</v>
      </c>
      <c r="O10" s="430">
        <v>75317.108856000006</v>
      </c>
      <c r="P10" s="430">
        <v>75683.112500000003</v>
      </c>
      <c r="Q10" s="431">
        <v>76056.289999999994</v>
      </c>
      <c r="R10" s="422">
        <v>76450.705598999994</v>
      </c>
      <c r="S10" s="430">
        <v>2151.7158300000001</v>
      </c>
      <c r="T10" s="430">
        <v>1776.4222600000003</v>
      </c>
      <c r="U10" s="432">
        <v>1398.96</v>
      </c>
      <c r="V10" s="433">
        <v>1019.4368069999999</v>
      </c>
    </row>
    <row r="11" spans="1:22" s="56" customFormat="1" ht="24.95" customHeight="1">
      <c r="B11" s="441" t="s">
        <v>757</v>
      </c>
      <c r="C11" s="421" t="s">
        <v>758</v>
      </c>
      <c r="D11" s="421" t="s">
        <v>759</v>
      </c>
      <c r="E11" s="422">
        <v>7894.77</v>
      </c>
      <c r="F11" s="423" t="s">
        <v>760</v>
      </c>
      <c r="G11" s="424">
        <v>1317.72</v>
      </c>
      <c r="H11" s="435">
        <v>154940.284812</v>
      </c>
      <c r="I11" s="421">
        <v>2019</v>
      </c>
      <c r="J11" s="425">
        <v>36</v>
      </c>
      <c r="K11" s="421">
        <v>0</v>
      </c>
      <c r="L11" s="426" t="s">
        <v>761</v>
      </c>
      <c r="M11" s="430">
        <v>3</v>
      </c>
      <c r="N11" s="421">
        <v>12</v>
      </c>
      <c r="O11" s="430">
        <v>75317.108856000006</v>
      </c>
      <c r="P11" s="430">
        <v>75683.112500000003</v>
      </c>
      <c r="Q11" s="431">
        <v>76056.289999999994</v>
      </c>
      <c r="R11" s="422">
        <v>76450.705598999994</v>
      </c>
      <c r="S11" s="430">
        <v>2151.7158300000001</v>
      </c>
      <c r="T11" s="430">
        <v>1776.4222600000003</v>
      </c>
      <c r="U11" s="432">
        <v>1398.96</v>
      </c>
      <c r="V11" s="433">
        <v>1019.4368069999999</v>
      </c>
    </row>
    <row r="12" spans="1:22" s="56" customFormat="1" ht="24.95" customHeight="1">
      <c r="B12" s="441" t="s">
        <v>757</v>
      </c>
      <c r="C12" s="421" t="s">
        <v>758</v>
      </c>
      <c r="D12" s="421" t="s">
        <v>759</v>
      </c>
      <c r="E12" s="422">
        <v>7894.77</v>
      </c>
      <c r="F12" s="423" t="s">
        <v>760</v>
      </c>
      <c r="G12" s="424">
        <v>1317.72</v>
      </c>
      <c r="H12" s="435">
        <v>154940.284812</v>
      </c>
      <c r="I12" s="421">
        <v>2019</v>
      </c>
      <c r="J12" s="425">
        <v>36</v>
      </c>
      <c r="K12" s="421">
        <v>0</v>
      </c>
      <c r="L12" s="426" t="s">
        <v>761</v>
      </c>
      <c r="M12" s="430">
        <v>3</v>
      </c>
      <c r="N12" s="421">
        <v>12</v>
      </c>
      <c r="O12" s="430">
        <v>75317.108856000006</v>
      </c>
      <c r="P12" s="430">
        <v>75683.112500000003</v>
      </c>
      <c r="Q12" s="431">
        <v>76056.289999999994</v>
      </c>
      <c r="R12" s="422">
        <v>76450.705598999994</v>
      </c>
      <c r="S12" s="430">
        <v>2151.7158300000001</v>
      </c>
      <c r="T12" s="430">
        <v>1776.4222600000003</v>
      </c>
      <c r="U12" s="432">
        <v>1398.96</v>
      </c>
      <c r="V12" s="433">
        <v>1019.4368069999999</v>
      </c>
    </row>
    <row r="13" spans="1:22" s="56" customFormat="1" ht="43.9" customHeight="1">
      <c r="B13" s="441" t="s">
        <v>757</v>
      </c>
      <c r="C13" s="434" t="s">
        <v>762</v>
      </c>
      <c r="D13" s="421" t="s">
        <v>759</v>
      </c>
      <c r="E13" s="422">
        <v>33476.58</v>
      </c>
      <c r="F13" s="423" t="s">
        <v>760</v>
      </c>
      <c r="G13" s="424">
        <v>18836.28</v>
      </c>
      <c r="H13" s="435">
        <v>2214809.3585879998</v>
      </c>
      <c r="I13" s="421">
        <v>2019</v>
      </c>
      <c r="J13" s="436">
        <v>48</v>
      </c>
      <c r="K13" s="421">
        <v>0</v>
      </c>
      <c r="L13" s="426" t="s">
        <v>763</v>
      </c>
      <c r="M13" s="430">
        <v>3.89</v>
      </c>
      <c r="N13" s="421">
        <v>12</v>
      </c>
      <c r="O13" s="430">
        <v>223880.74100699998</v>
      </c>
      <c r="P13" s="430">
        <v>225532.73610000004</v>
      </c>
      <c r="Q13" s="430">
        <v>227209.60000000001</v>
      </c>
      <c r="R13" s="430">
        <v>228955.86512</v>
      </c>
      <c r="S13" s="430">
        <v>22205.001884999998</v>
      </c>
      <c r="T13" s="430">
        <v>20523.496619999998</v>
      </c>
      <c r="U13" s="430">
        <v>18833.03</v>
      </c>
      <c r="V13" s="433">
        <v>17134.063611999998</v>
      </c>
    </row>
    <row r="14" spans="1:22" s="56" customFormat="1" ht="24.95" customHeight="1">
      <c r="B14" s="441" t="s">
        <v>757</v>
      </c>
      <c r="C14" s="421" t="s">
        <v>764</v>
      </c>
      <c r="D14" s="421" t="s">
        <v>759</v>
      </c>
      <c r="E14" s="430">
        <v>4450.18</v>
      </c>
      <c r="F14" s="423" t="s">
        <v>760</v>
      </c>
      <c r="G14" s="424">
        <v>2503.98</v>
      </c>
      <c r="H14" s="435">
        <v>294423.22675799998</v>
      </c>
      <c r="I14" s="421">
        <v>2019</v>
      </c>
      <c r="J14" s="440">
        <v>48</v>
      </c>
      <c r="K14" s="421">
        <v>0</v>
      </c>
      <c r="L14" s="440" t="s">
        <v>763</v>
      </c>
      <c r="M14" s="430">
        <v>4.03</v>
      </c>
      <c r="N14" s="440">
        <v>12</v>
      </c>
      <c r="O14" s="430">
        <v>27596.049470000005</v>
      </c>
      <c r="P14" s="430">
        <v>27798.4807</v>
      </c>
      <c r="Q14" s="430">
        <v>30203.39</v>
      </c>
      <c r="R14" s="430">
        <v>30436.126584999998</v>
      </c>
      <c r="S14" s="430">
        <v>2736.0889269999998</v>
      </c>
      <c r="T14" s="430">
        <v>2530.0203200000001</v>
      </c>
      <c r="U14" s="430">
        <v>2504.02</v>
      </c>
      <c r="V14" s="433">
        <v>2277.5652770000002</v>
      </c>
    </row>
    <row r="15" spans="1:22" s="56" customFormat="1" ht="24.95" customHeight="1">
      <c r="B15" s="441" t="s">
        <v>757</v>
      </c>
      <c r="C15" s="421" t="s">
        <v>765</v>
      </c>
      <c r="D15" s="421" t="s">
        <v>759</v>
      </c>
      <c r="E15" s="430">
        <v>4126.26</v>
      </c>
      <c r="F15" s="423" t="s">
        <v>760</v>
      </c>
      <c r="G15" s="424">
        <v>2321.73</v>
      </c>
      <c r="H15" s="435">
        <v>272993.88903299998</v>
      </c>
      <c r="I15" s="421">
        <v>2019</v>
      </c>
      <c r="J15" s="440">
        <v>48</v>
      </c>
      <c r="K15" s="421">
        <v>0</v>
      </c>
      <c r="L15" s="440" t="s">
        <v>763</v>
      </c>
      <c r="M15" s="430">
        <v>4.0599999999999996</v>
      </c>
      <c r="N15" s="440">
        <v>12</v>
      </c>
      <c r="O15" s="430">
        <v>29760.699111000002</v>
      </c>
      <c r="P15" s="430">
        <v>29980.505659999999</v>
      </c>
      <c r="Q15" s="430">
        <v>28006.2</v>
      </c>
      <c r="R15" s="430">
        <v>28219.703999999998</v>
      </c>
      <c r="S15" s="430">
        <v>2952.4363109999999</v>
      </c>
      <c r="T15" s="430">
        <v>2728.7068600000002</v>
      </c>
      <c r="U15" s="430">
        <v>2320.62</v>
      </c>
      <c r="V15" s="433">
        <v>2112.9503369999998</v>
      </c>
    </row>
    <row r="16" spans="1:22" s="56" customFormat="1" ht="24.95" customHeight="1">
      <c r="B16" s="441" t="s">
        <v>766</v>
      </c>
      <c r="C16" s="421" t="s">
        <v>767</v>
      </c>
      <c r="D16" s="421" t="s">
        <v>759</v>
      </c>
      <c r="E16" s="430">
        <v>28563.48</v>
      </c>
      <c r="F16" s="437" t="s">
        <v>760</v>
      </c>
      <c r="G16" s="438">
        <v>17855.399999999998</v>
      </c>
      <c r="H16" s="439">
        <v>2099475.4283399996</v>
      </c>
      <c r="I16" s="421">
        <v>2020</v>
      </c>
      <c r="J16" s="440">
        <v>51</v>
      </c>
      <c r="K16" s="421">
        <v>0</v>
      </c>
      <c r="L16" s="440" t="s">
        <v>768</v>
      </c>
      <c r="M16" s="430">
        <v>3.5</v>
      </c>
      <c r="N16" s="440">
        <v>12</v>
      </c>
      <c r="O16" s="430">
        <v>186857.11911900001</v>
      </c>
      <c r="P16" s="430">
        <v>188474.75724000001</v>
      </c>
      <c r="Q16" s="430">
        <v>190118.39999999999</v>
      </c>
      <c r="R16" s="430">
        <v>191823.43794</v>
      </c>
      <c r="S16" s="430">
        <v>23086.852634999999</v>
      </c>
      <c r="T16" s="430">
        <v>21444.04</v>
      </c>
      <c r="U16" s="430">
        <v>19788.79</v>
      </c>
      <c r="V16" s="433">
        <v>18124.104894</v>
      </c>
    </row>
    <row r="17" spans="2:23" s="56" customFormat="1" ht="24.95" customHeight="1" thickBot="1">
      <c r="B17" s="441" t="s">
        <v>757</v>
      </c>
      <c r="C17" s="421" t="s">
        <v>769</v>
      </c>
      <c r="D17" s="421" t="s">
        <v>759</v>
      </c>
      <c r="E17" s="443">
        <v>120313.44</v>
      </c>
      <c r="F17" s="440" t="s">
        <v>760</v>
      </c>
      <c r="G17" s="424">
        <v>89052.12</v>
      </c>
      <c r="H17" s="424">
        <v>10470935.279051999</v>
      </c>
      <c r="I17" s="425">
        <v>2021</v>
      </c>
      <c r="J17" s="440">
        <v>60</v>
      </c>
      <c r="K17" s="421">
        <v>0</v>
      </c>
      <c r="L17" s="440" t="s">
        <v>770</v>
      </c>
      <c r="M17" s="430">
        <v>3.58</v>
      </c>
      <c r="N17" s="440">
        <v>12</v>
      </c>
      <c r="O17" s="430"/>
      <c r="P17" s="430">
        <v>531780.76219799998</v>
      </c>
      <c r="Q17" s="430">
        <v>535711.59</v>
      </c>
      <c r="R17" s="430">
        <v>539828.82766800001</v>
      </c>
      <c r="S17" s="430"/>
      <c r="T17" s="430">
        <v>84062.041319999989</v>
      </c>
      <c r="U17" s="430">
        <v>80107.39</v>
      </c>
      <c r="V17" s="433">
        <v>76108.541687999998</v>
      </c>
    </row>
    <row r="18" spans="2:23" ht="24.95" customHeight="1" thickTop="1" thickBot="1">
      <c r="B18" s="707" t="s">
        <v>234</v>
      </c>
      <c r="C18" s="708"/>
      <c r="D18" s="708"/>
      <c r="E18" s="708"/>
      <c r="F18" s="708"/>
      <c r="G18" s="709"/>
      <c r="H18" s="444">
        <f>SUM(H9:H17)</f>
        <v>16026566.042846998</v>
      </c>
      <c r="I18" s="180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9"/>
    </row>
    <row r="19" spans="2:23" ht="24.95" customHeight="1" thickTop="1">
      <c r="B19" s="176" t="s">
        <v>35</v>
      </c>
      <c r="C19" s="177"/>
      <c r="D19" s="174"/>
      <c r="E19" s="174"/>
      <c r="F19" s="174"/>
      <c r="G19" s="174"/>
      <c r="H19" s="445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5"/>
    </row>
    <row r="20" spans="2:23" ht="24.95" customHeight="1">
      <c r="B20" s="84" t="s">
        <v>1</v>
      </c>
      <c r="C20" s="15"/>
      <c r="D20" s="15"/>
      <c r="E20" s="15"/>
      <c r="F20" s="15"/>
      <c r="G20" s="15"/>
      <c r="H20" s="44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53"/>
    </row>
    <row r="21" spans="2:23" ht="24.95" customHeight="1">
      <c r="B21" s="84" t="s">
        <v>1</v>
      </c>
      <c r="C21" s="15"/>
      <c r="D21" s="15"/>
      <c r="E21" s="15"/>
      <c r="F21" s="15"/>
      <c r="G21" s="15"/>
      <c r="H21" s="446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53"/>
    </row>
    <row r="22" spans="2:23" ht="24.95" customHeight="1">
      <c r="B22" s="84" t="s">
        <v>1</v>
      </c>
      <c r="C22" s="15"/>
      <c r="D22" s="15"/>
      <c r="E22" s="15"/>
      <c r="F22" s="15"/>
      <c r="G22" s="15"/>
      <c r="H22" s="44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53"/>
    </row>
    <row r="23" spans="2:23" ht="24.95" customHeight="1" thickBot="1">
      <c r="B23" s="84" t="s">
        <v>1</v>
      </c>
      <c r="C23" s="15"/>
      <c r="D23" s="15"/>
      <c r="E23" s="15"/>
      <c r="F23" s="15"/>
      <c r="G23" s="15"/>
      <c r="H23" s="447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53"/>
    </row>
    <row r="24" spans="2:23" ht="24.95" customHeight="1" thickTop="1" thickBot="1">
      <c r="B24" s="710" t="s">
        <v>235</v>
      </c>
      <c r="C24" s="711"/>
      <c r="D24" s="711"/>
      <c r="E24" s="711"/>
      <c r="F24" s="711"/>
      <c r="G24" s="711"/>
      <c r="H24" s="448"/>
      <c r="I24" s="181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6"/>
    </row>
    <row r="25" spans="2:23" ht="24.95" customHeight="1" thickBot="1">
      <c r="B25" s="701" t="s">
        <v>2</v>
      </c>
      <c r="C25" s="702"/>
      <c r="D25" s="702"/>
      <c r="E25" s="702"/>
      <c r="F25" s="702"/>
      <c r="G25" s="702"/>
      <c r="H25" s="449">
        <f>SUM(H9:H17)</f>
        <v>16026566.042846998</v>
      </c>
      <c r="I25" s="182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spans="2:23" ht="24.95" customHeight="1" thickBot="1">
      <c r="B26" s="703" t="s">
        <v>36</v>
      </c>
      <c r="C26" s="704"/>
      <c r="D26" s="704"/>
      <c r="E26" s="704"/>
      <c r="F26" s="704"/>
      <c r="G26" s="704"/>
      <c r="H26" s="450"/>
      <c r="I26" s="182"/>
      <c r="J26" s="16"/>
      <c r="K26" s="16"/>
      <c r="L26" s="16"/>
      <c r="M26" s="16"/>
      <c r="N26" s="16"/>
      <c r="O26" s="16"/>
      <c r="P26" s="16"/>
    </row>
    <row r="27" spans="2:23" ht="24.95" customHeight="1" thickBot="1">
      <c r="B27" s="705" t="s">
        <v>685</v>
      </c>
      <c r="C27" s="706"/>
      <c r="D27" s="706"/>
      <c r="E27" s="706"/>
      <c r="F27" s="706"/>
      <c r="G27" s="706"/>
      <c r="H27" s="451">
        <v>16026566.039999999</v>
      </c>
      <c r="I27" s="16"/>
      <c r="J27" s="16"/>
      <c r="K27" s="16"/>
      <c r="L27" s="16"/>
      <c r="M27" s="16"/>
      <c r="N27" s="16"/>
      <c r="O27" s="16"/>
      <c r="P27" s="16"/>
    </row>
    <row r="29" spans="2:23">
      <c r="B29" s="13" t="s">
        <v>579</v>
      </c>
      <c r="C29" s="51"/>
      <c r="D29" s="8"/>
      <c r="E29" s="8"/>
      <c r="F29" s="8"/>
    </row>
    <row r="30" spans="2:23">
      <c r="B30" s="8"/>
      <c r="C30" s="8"/>
      <c r="D30" s="8"/>
      <c r="E30" s="8"/>
      <c r="F30" s="8"/>
      <c r="G30" s="8"/>
    </row>
    <row r="32" spans="2:23">
      <c r="B32" s="700"/>
      <c r="C32" s="700"/>
      <c r="E32" s="23"/>
      <c r="F32" s="23"/>
      <c r="G32" s="24"/>
      <c r="T32" s="2"/>
    </row>
    <row r="33" spans="4:11">
      <c r="D33" s="23"/>
    </row>
    <row r="35" spans="4:11">
      <c r="F35" s="16"/>
      <c r="G35" s="16"/>
      <c r="H35" s="16"/>
      <c r="I35" s="16"/>
      <c r="J35" s="16"/>
      <c r="K35" s="16"/>
    </row>
    <row r="36" spans="4:11">
      <c r="F36" s="163"/>
      <c r="G36" s="163"/>
      <c r="H36" s="163"/>
      <c r="I36" s="163"/>
      <c r="J36" s="16"/>
      <c r="K36" s="16"/>
    </row>
    <row r="37" spans="4:11">
      <c r="F37" s="163"/>
      <c r="G37" s="163"/>
      <c r="H37" s="163"/>
      <c r="I37" s="163"/>
      <c r="J37" s="16"/>
      <c r="K37" s="16"/>
    </row>
    <row r="38" spans="4:11">
      <c r="F38" s="16"/>
      <c r="G38" s="16"/>
      <c r="H38" s="16"/>
      <c r="I38" s="16"/>
      <c r="J38" s="16"/>
      <c r="K38" s="16"/>
    </row>
  </sheetData>
  <mergeCells count="21">
    <mergeCell ref="B32:C32"/>
    <mergeCell ref="B25:G25"/>
    <mergeCell ref="B26:G26"/>
    <mergeCell ref="B27:G27"/>
    <mergeCell ref="I6:I7"/>
    <mergeCell ref="B18:G18"/>
    <mergeCell ref="B24:G24"/>
    <mergeCell ref="B4:V4"/>
    <mergeCell ref="B6:B7"/>
    <mergeCell ref="C6:C7"/>
    <mergeCell ref="D6:D7"/>
    <mergeCell ref="E6:E7"/>
    <mergeCell ref="F6:F7"/>
    <mergeCell ref="G6:G7"/>
    <mergeCell ref="H6:H7"/>
    <mergeCell ref="J6:J7"/>
    <mergeCell ref="K6:K7"/>
    <mergeCell ref="L6:L7"/>
    <mergeCell ref="M6:M7"/>
    <mergeCell ref="N6:N7"/>
    <mergeCell ref="O6:V6"/>
  </mergeCells>
  <pageMargins left="3.937007874015748E-2" right="3.937007874015748E-2" top="0.74803149606299213" bottom="0.74803149606299213" header="0.31496062992125984" footer="0.31496062992125984"/>
  <pageSetup scale="3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B1:R64"/>
  <sheetViews>
    <sheetView showGridLines="0" topLeftCell="A37" zoomScale="55" zoomScaleNormal="55" workbookViewId="0">
      <selection activeCell="H72" sqref="H72"/>
    </sheetView>
  </sheetViews>
  <sheetFormatPr defaultColWidth="9.140625" defaultRowHeight="15.75"/>
  <cols>
    <col min="1" max="1" width="16.42578125" style="2" customWidth="1"/>
    <col min="2" max="2" width="21.7109375" style="2" customWidth="1"/>
    <col min="3" max="3" width="28.7109375" style="34" customWidth="1"/>
    <col min="4" max="4" width="60.5703125" style="2" customWidth="1"/>
    <col min="5" max="7" width="50.7109375" style="2" customWidth="1"/>
    <col min="8" max="16384" width="9.140625" style="2"/>
  </cols>
  <sheetData>
    <row r="1" spans="2:18" ht="20.25">
      <c r="B1" s="62"/>
      <c r="C1" s="63"/>
      <c r="D1" s="62"/>
      <c r="E1" s="62"/>
      <c r="F1" s="62"/>
      <c r="G1" s="62"/>
    </row>
    <row r="2" spans="2:18" ht="20.25">
      <c r="B2" s="64"/>
      <c r="C2" s="65"/>
      <c r="D2" s="66"/>
      <c r="E2" s="66"/>
      <c r="F2" s="66"/>
      <c r="G2" s="66"/>
    </row>
    <row r="3" spans="2:18" ht="20.25">
      <c r="B3" s="184"/>
      <c r="C3" s="65"/>
      <c r="D3" s="66"/>
      <c r="E3" s="66"/>
      <c r="F3" s="66"/>
      <c r="G3" s="67" t="s">
        <v>204</v>
      </c>
    </row>
    <row r="4" spans="2:18" ht="20.25">
      <c r="B4" s="64"/>
      <c r="C4" s="65"/>
      <c r="D4" s="66"/>
      <c r="E4" s="66"/>
      <c r="F4" s="66"/>
      <c r="G4" s="66"/>
    </row>
    <row r="5" spans="2:18" ht="20.25">
      <c r="B5" s="64"/>
      <c r="C5" s="65"/>
      <c r="D5" s="66"/>
      <c r="E5" s="66"/>
      <c r="F5" s="66"/>
      <c r="G5" s="66"/>
    </row>
    <row r="6" spans="2:18" ht="20.25">
      <c r="B6" s="62"/>
      <c r="C6" s="63"/>
      <c r="D6" s="62"/>
      <c r="E6" s="62"/>
      <c r="F6" s="62"/>
      <c r="G6" s="62"/>
    </row>
    <row r="7" spans="2:18" ht="30">
      <c r="B7" s="716" t="s">
        <v>86</v>
      </c>
      <c r="C7" s="716"/>
      <c r="D7" s="716"/>
      <c r="E7" s="716"/>
      <c r="F7" s="716"/>
      <c r="G7" s="716"/>
      <c r="H7" s="1"/>
      <c r="I7" s="1"/>
      <c r="J7" s="1"/>
      <c r="K7" s="1"/>
    </row>
    <row r="8" spans="2:18" ht="20.25">
      <c r="B8" s="62"/>
      <c r="C8" s="63"/>
      <c r="D8" s="62"/>
      <c r="E8" s="62"/>
      <c r="F8" s="62"/>
      <c r="G8" s="62"/>
    </row>
    <row r="9" spans="2:18" ht="20.25">
      <c r="B9" s="62"/>
      <c r="C9" s="63"/>
      <c r="D9" s="62"/>
      <c r="E9" s="62"/>
      <c r="F9" s="62"/>
      <c r="G9" s="62"/>
    </row>
    <row r="10" spans="2:18" ht="20.25">
      <c r="B10" s="64"/>
      <c r="C10" s="65"/>
      <c r="D10" s="64"/>
      <c r="E10" s="64"/>
      <c r="F10" s="64"/>
      <c r="G10" s="64"/>
      <c r="H10" s="1"/>
      <c r="I10" s="1"/>
      <c r="J10" s="1"/>
      <c r="K10" s="1"/>
    </row>
    <row r="11" spans="2:18" ht="21" thickBot="1">
      <c r="B11" s="62"/>
      <c r="C11" s="63"/>
      <c r="D11" s="62"/>
      <c r="E11" s="62"/>
      <c r="F11" s="62"/>
      <c r="G11" s="62"/>
    </row>
    <row r="12" spans="2:18" s="35" customFormat="1" ht="65.099999999999994" customHeight="1" thickBot="1">
      <c r="B12" s="294" t="s">
        <v>87</v>
      </c>
      <c r="C12" s="295" t="s">
        <v>84</v>
      </c>
      <c r="D12" s="296" t="s">
        <v>88</v>
      </c>
      <c r="E12" s="296" t="s">
        <v>89</v>
      </c>
      <c r="F12" s="296" t="s">
        <v>90</v>
      </c>
      <c r="G12" s="297" t="s">
        <v>91</v>
      </c>
      <c r="H12" s="50"/>
      <c r="I12" s="50"/>
      <c r="J12" s="715"/>
      <c r="K12" s="715"/>
      <c r="L12" s="715"/>
      <c r="M12" s="715"/>
      <c r="N12" s="715"/>
      <c r="O12" s="715"/>
      <c r="P12" s="715"/>
      <c r="Q12" s="36"/>
      <c r="R12" s="36"/>
    </row>
    <row r="13" spans="2:18" s="35" customFormat="1" ht="19.899999999999999" customHeight="1">
      <c r="B13" s="94">
        <v>1</v>
      </c>
      <c r="C13" s="93">
        <v>2</v>
      </c>
      <c r="D13" s="87">
        <v>3</v>
      </c>
      <c r="E13" s="87">
        <v>4</v>
      </c>
      <c r="F13" s="87">
        <v>5</v>
      </c>
      <c r="G13" s="88">
        <v>6</v>
      </c>
      <c r="H13" s="50"/>
      <c r="I13" s="50"/>
      <c r="J13" s="715"/>
      <c r="K13" s="715"/>
      <c r="L13" s="715"/>
      <c r="M13" s="715"/>
      <c r="N13" s="715"/>
      <c r="O13" s="715"/>
      <c r="P13" s="715"/>
      <c r="Q13" s="36"/>
      <c r="R13" s="36"/>
    </row>
    <row r="14" spans="2:18" s="35" customFormat="1" ht="35.1" customHeight="1">
      <c r="B14" s="717" t="s">
        <v>863</v>
      </c>
      <c r="C14" s="91" t="s">
        <v>132</v>
      </c>
      <c r="D14" s="454" t="s">
        <v>771</v>
      </c>
      <c r="E14" s="454" t="s">
        <v>772</v>
      </c>
      <c r="F14" s="456">
        <v>582150.93000000005</v>
      </c>
      <c r="G14" s="457">
        <v>582150.93000000005</v>
      </c>
      <c r="H14" s="39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35" customFormat="1" ht="35.1" customHeight="1">
      <c r="B15" s="718"/>
      <c r="C15" s="91" t="s">
        <v>132</v>
      </c>
      <c r="D15" s="454" t="s">
        <v>771</v>
      </c>
      <c r="E15" s="454" t="s">
        <v>773</v>
      </c>
      <c r="F15" s="456">
        <v>57648.09</v>
      </c>
      <c r="G15" s="457">
        <v>57648.09</v>
      </c>
      <c r="H15" s="39"/>
    </row>
    <row r="16" spans="2:18" s="35" customFormat="1" ht="35.1" customHeight="1">
      <c r="B16" s="718"/>
      <c r="C16" s="91" t="s">
        <v>132</v>
      </c>
      <c r="D16" s="454" t="s">
        <v>771</v>
      </c>
      <c r="E16" s="454" t="s">
        <v>774</v>
      </c>
      <c r="F16" s="456">
        <v>0</v>
      </c>
      <c r="G16" s="457">
        <v>0</v>
      </c>
      <c r="H16" s="39"/>
    </row>
    <row r="17" spans="2:8" s="35" customFormat="1" ht="35.1" customHeight="1">
      <c r="B17" s="718"/>
      <c r="C17" s="452" t="s">
        <v>132</v>
      </c>
      <c r="D17" s="454" t="s">
        <v>771</v>
      </c>
      <c r="E17" s="454" t="s">
        <v>775</v>
      </c>
      <c r="F17" s="456">
        <v>4909.6400000000003</v>
      </c>
      <c r="G17" s="456">
        <v>4909.6400000000003</v>
      </c>
      <c r="H17" s="39"/>
    </row>
    <row r="18" spans="2:8" s="35" customFormat="1" ht="35.1" customHeight="1">
      <c r="B18" s="718"/>
      <c r="C18" s="452" t="s">
        <v>132</v>
      </c>
      <c r="D18" s="454" t="s">
        <v>771</v>
      </c>
      <c r="E18" s="454" t="s">
        <v>776</v>
      </c>
      <c r="F18" s="456">
        <v>929429.63</v>
      </c>
      <c r="G18" s="456">
        <v>929429.63</v>
      </c>
      <c r="H18" s="39"/>
    </row>
    <row r="19" spans="2:8" s="35" customFormat="1" ht="35.1" customHeight="1">
      <c r="B19" s="718"/>
      <c r="C19" s="452" t="s">
        <v>132</v>
      </c>
      <c r="D19" s="454" t="s">
        <v>771</v>
      </c>
      <c r="E19" s="454" t="s">
        <v>777</v>
      </c>
      <c r="F19" s="456">
        <v>28119.7</v>
      </c>
      <c r="G19" s="456">
        <v>28119.7</v>
      </c>
      <c r="H19" s="39"/>
    </row>
    <row r="20" spans="2:8" s="35" customFormat="1" ht="35.1" customHeight="1">
      <c r="B20" s="718"/>
      <c r="C20" s="452" t="s">
        <v>132</v>
      </c>
      <c r="D20" s="454" t="s">
        <v>771</v>
      </c>
      <c r="E20" s="454" t="s">
        <v>778</v>
      </c>
      <c r="F20" s="456"/>
      <c r="G20" s="456"/>
      <c r="H20" s="39"/>
    </row>
    <row r="21" spans="2:8" s="35" customFormat="1" ht="35.1" customHeight="1">
      <c r="B21" s="718"/>
      <c r="C21" s="452" t="s">
        <v>132</v>
      </c>
      <c r="D21" s="454" t="s">
        <v>771</v>
      </c>
      <c r="E21" s="454" t="s">
        <v>779</v>
      </c>
      <c r="F21" s="456">
        <v>0</v>
      </c>
      <c r="G21" s="456">
        <v>0</v>
      </c>
      <c r="H21" s="39"/>
    </row>
    <row r="22" spans="2:8" s="35" customFormat="1" ht="35.1" customHeight="1">
      <c r="B22" s="718"/>
      <c r="C22" s="452" t="s">
        <v>132</v>
      </c>
      <c r="D22" s="454" t="s">
        <v>780</v>
      </c>
      <c r="E22" s="454" t="s">
        <v>778</v>
      </c>
      <c r="F22" s="456">
        <v>0</v>
      </c>
      <c r="G22" s="456">
        <v>0</v>
      </c>
      <c r="H22" s="39"/>
    </row>
    <row r="23" spans="2:8" s="35" customFormat="1" ht="35.1" customHeight="1">
      <c r="B23" s="718"/>
      <c r="C23" s="452"/>
      <c r="D23" s="454" t="s">
        <v>781</v>
      </c>
      <c r="E23" s="454"/>
      <c r="F23" s="456">
        <v>9102</v>
      </c>
      <c r="G23" s="456">
        <v>9102</v>
      </c>
      <c r="H23" s="39"/>
    </row>
    <row r="24" spans="2:8" s="35" customFormat="1" ht="35.1" customHeight="1" thickBot="1">
      <c r="B24" s="719"/>
      <c r="C24" s="806" t="s">
        <v>219</v>
      </c>
      <c r="D24" s="807"/>
      <c r="E24" s="807"/>
      <c r="F24" s="808">
        <v>1611359.99</v>
      </c>
      <c r="G24" s="808">
        <v>1611359.99</v>
      </c>
      <c r="H24" s="39"/>
    </row>
    <row r="25" spans="2:8" s="35" customFormat="1" ht="35.1" customHeight="1">
      <c r="B25" s="712" t="s">
        <v>864</v>
      </c>
      <c r="C25" s="458" t="s">
        <v>132</v>
      </c>
      <c r="D25" s="459" t="s">
        <v>771</v>
      </c>
      <c r="E25" s="460" t="s">
        <v>772</v>
      </c>
      <c r="F25" s="461">
        <v>1611211.44</v>
      </c>
      <c r="G25" s="461">
        <v>1611211.44</v>
      </c>
    </row>
    <row r="26" spans="2:8" s="35" customFormat="1" ht="35.1" customHeight="1">
      <c r="B26" s="713"/>
      <c r="C26" s="462" t="s">
        <v>132</v>
      </c>
      <c r="D26" s="459" t="s">
        <v>771</v>
      </c>
      <c r="E26" s="460" t="s">
        <v>773</v>
      </c>
      <c r="F26" s="463">
        <v>144043</v>
      </c>
      <c r="G26" s="463">
        <v>144043</v>
      </c>
    </row>
    <row r="27" spans="2:8" s="35" customFormat="1" ht="35.1" customHeight="1">
      <c r="B27" s="713"/>
      <c r="C27" s="462" t="s">
        <v>132</v>
      </c>
      <c r="D27" s="459" t="s">
        <v>771</v>
      </c>
      <c r="E27" s="460" t="s">
        <v>775</v>
      </c>
      <c r="F27" s="463">
        <v>4829.6000000000004</v>
      </c>
      <c r="G27" s="463">
        <v>4829.6000000000004</v>
      </c>
    </row>
    <row r="28" spans="2:8" s="35" customFormat="1" ht="35.1" customHeight="1">
      <c r="B28" s="713"/>
      <c r="C28" s="462" t="s">
        <v>132</v>
      </c>
      <c r="D28" s="459" t="s">
        <v>771</v>
      </c>
      <c r="E28" s="460" t="s">
        <v>776</v>
      </c>
      <c r="F28" s="463">
        <v>2004422.12</v>
      </c>
      <c r="G28" s="463">
        <v>2004422.12</v>
      </c>
    </row>
    <row r="29" spans="2:8" s="35" customFormat="1" ht="35.1" customHeight="1">
      <c r="B29" s="713"/>
      <c r="C29" s="462" t="s">
        <v>132</v>
      </c>
      <c r="D29" s="459" t="s">
        <v>771</v>
      </c>
      <c r="E29" s="464" t="s">
        <v>777</v>
      </c>
      <c r="F29" s="463">
        <v>26522.76</v>
      </c>
      <c r="G29" s="463">
        <v>26522.76</v>
      </c>
    </row>
    <row r="30" spans="2:8" s="35" customFormat="1" ht="35.1" customHeight="1">
      <c r="B30" s="713"/>
      <c r="C30" s="462" t="s">
        <v>132</v>
      </c>
      <c r="D30" s="459" t="s">
        <v>771</v>
      </c>
      <c r="E30" s="465" t="s">
        <v>778</v>
      </c>
      <c r="F30" s="463">
        <v>121722.76</v>
      </c>
      <c r="G30" s="463">
        <v>121722.76</v>
      </c>
    </row>
    <row r="31" spans="2:8" s="35" customFormat="1" ht="35.1" customHeight="1">
      <c r="B31" s="713"/>
      <c r="C31" s="462" t="s">
        <v>132</v>
      </c>
      <c r="D31" s="459" t="s">
        <v>780</v>
      </c>
      <c r="E31" s="465" t="s">
        <v>778</v>
      </c>
      <c r="F31" s="463">
        <v>0</v>
      </c>
      <c r="G31" s="463">
        <v>0</v>
      </c>
    </row>
    <row r="32" spans="2:8" s="35" customFormat="1" ht="35.1" customHeight="1">
      <c r="B32" s="713"/>
      <c r="C32" s="466"/>
      <c r="D32" s="459" t="s">
        <v>781</v>
      </c>
      <c r="E32" s="465"/>
      <c r="F32" s="467">
        <v>19525</v>
      </c>
      <c r="G32" s="463">
        <v>19525</v>
      </c>
    </row>
    <row r="33" spans="2:7" s="35" customFormat="1" ht="35.1" customHeight="1" thickBot="1">
      <c r="B33" s="713"/>
      <c r="C33" s="468" t="s">
        <v>219</v>
      </c>
      <c r="D33" s="469"/>
      <c r="E33" s="469"/>
      <c r="F33" s="470">
        <f>SUM(F25:F32)</f>
        <v>3932276.6799999997</v>
      </c>
      <c r="G33" s="470">
        <f>SUM(G25:G32)</f>
        <v>3932276.6799999997</v>
      </c>
    </row>
    <row r="34" spans="2:7" s="35" customFormat="1" ht="35.1" customHeight="1">
      <c r="B34" s="712" t="s">
        <v>865</v>
      </c>
      <c r="C34" s="92" t="s">
        <v>132</v>
      </c>
      <c r="D34" s="89" t="s">
        <v>771</v>
      </c>
      <c r="E34" s="89" t="s">
        <v>772</v>
      </c>
      <c r="F34" s="814">
        <v>3149857.83</v>
      </c>
      <c r="G34" s="815">
        <v>3149857.83</v>
      </c>
    </row>
    <row r="35" spans="2:7" s="35" customFormat="1" ht="35.1" customHeight="1">
      <c r="B35" s="720"/>
      <c r="C35" s="453" t="s">
        <v>132</v>
      </c>
      <c r="D35" s="89" t="s">
        <v>771</v>
      </c>
      <c r="E35" s="89" t="s">
        <v>773</v>
      </c>
      <c r="F35" s="816">
        <v>175783.85</v>
      </c>
      <c r="G35" s="817">
        <v>175783.85</v>
      </c>
    </row>
    <row r="36" spans="2:7" s="35" customFormat="1" ht="35.1" customHeight="1">
      <c r="B36" s="720"/>
      <c r="C36" s="453" t="s">
        <v>132</v>
      </c>
      <c r="D36" s="89" t="s">
        <v>771</v>
      </c>
      <c r="E36" s="89" t="s">
        <v>775</v>
      </c>
      <c r="F36" s="816">
        <v>4829.5600000000004</v>
      </c>
      <c r="G36" s="817">
        <v>4829.5600000000004</v>
      </c>
    </row>
    <row r="37" spans="2:7" s="35" customFormat="1" ht="35.1" customHeight="1">
      <c r="B37" s="720"/>
      <c r="C37" s="453" t="s">
        <v>132</v>
      </c>
      <c r="D37" s="89" t="s">
        <v>771</v>
      </c>
      <c r="E37" s="89" t="s">
        <v>776</v>
      </c>
      <c r="F37" s="816">
        <v>1795032.83</v>
      </c>
      <c r="G37" s="817">
        <v>1795032.83</v>
      </c>
    </row>
    <row r="38" spans="2:7" s="35" customFormat="1" ht="35.1" customHeight="1">
      <c r="B38" s="720"/>
      <c r="C38" s="453" t="s">
        <v>132</v>
      </c>
      <c r="D38" s="89" t="s">
        <v>771</v>
      </c>
      <c r="E38" s="89" t="s">
        <v>777</v>
      </c>
      <c r="F38" s="816">
        <v>34184</v>
      </c>
      <c r="G38" s="817">
        <v>34184</v>
      </c>
    </row>
    <row r="39" spans="2:7" s="35" customFormat="1" ht="35.1" customHeight="1">
      <c r="B39" s="720"/>
      <c r="C39" s="453" t="s">
        <v>132</v>
      </c>
      <c r="D39" s="89" t="s">
        <v>771</v>
      </c>
      <c r="E39" s="89" t="s">
        <v>778</v>
      </c>
      <c r="F39" s="816">
        <v>1076321.3600000001</v>
      </c>
      <c r="G39" s="817">
        <v>1076321.3600000001</v>
      </c>
    </row>
    <row r="40" spans="2:7" s="35" customFormat="1" ht="35.1" customHeight="1">
      <c r="B40" s="720"/>
      <c r="C40" s="453" t="s">
        <v>132</v>
      </c>
      <c r="D40" s="89" t="s">
        <v>780</v>
      </c>
      <c r="E40" s="89" t="s">
        <v>778</v>
      </c>
      <c r="F40" s="816">
        <v>0</v>
      </c>
      <c r="G40" s="817">
        <v>0</v>
      </c>
    </row>
    <row r="41" spans="2:7" s="35" customFormat="1" ht="35.1" customHeight="1">
      <c r="B41" s="720"/>
      <c r="C41" s="453" t="s">
        <v>132</v>
      </c>
      <c r="D41" s="89" t="s">
        <v>781</v>
      </c>
      <c r="E41" s="89"/>
      <c r="F41" s="816">
        <v>24766.240000000002</v>
      </c>
      <c r="G41" s="817">
        <v>24766.240000000002</v>
      </c>
    </row>
    <row r="42" spans="2:7" s="35" customFormat="1" ht="35.1" customHeight="1" thickBot="1">
      <c r="B42" s="720"/>
      <c r="C42" s="809" t="s">
        <v>219</v>
      </c>
      <c r="D42" s="810"/>
      <c r="E42" s="810"/>
      <c r="F42" s="818">
        <v>6260775.6700000009</v>
      </c>
      <c r="G42" s="819">
        <v>6260775.6700000009</v>
      </c>
    </row>
    <row r="43" spans="2:7" s="35" customFormat="1" ht="35.1" customHeight="1">
      <c r="B43" s="712" t="s">
        <v>866</v>
      </c>
      <c r="C43" s="90" t="s">
        <v>132</v>
      </c>
      <c r="D43" s="471" t="s">
        <v>771</v>
      </c>
      <c r="E43" s="471" t="s">
        <v>772</v>
      </c>
      <c r="F43" s="816">
        <v>4081129.57</v>
      </c>
      <c r="G43" s="817">
        <v>4081129.57</v>
      </c>
    </row>
    <row r="44" spans="2:7" s="35" customFormat="1" ht="35.1" customHeight="1">
      <c r="B44" s="713"/>
      <c r="C44" s="91" t="s">
        <v>132</v>
      </c>
      <c r="D44" s="455" t="s">
        <v>771</v>
      </c>
      <c r="E44" s="455" t="s">
        <v>773</v>
      </c>
      <c r="F44" s="456">
        <v>214457.24</v>
      </c>
      <c r="G44" s="457">
        <v>214457.24</v>
      </c>
    </row>
    <row r="45" spans="2:7" s="35" customFormat="1" ht="35.1" customHeight="1">
      <c r="B45" s="713"/>
      <c r="C45" s="91" t="s">
        <v>132</v>
      </c>
      <c r="D45" s="455" t="s">
        <v>771</v>
      </c>
      <c r="E45" s="455" t="s">
        <v>775</v>
      </c>
      <c r="F45" s="456">
        <v>4829.54</v>
      </c>
      <c r="G45" s="457">
        <v>4829.54</v>
      </c>
    </row>
    <row r="46" spans="2:7" s="35" customFormat="1" ht="35.1" customHeight="1">
      <c r="B46" s="713"/>
      <c r="C46" s="91" t="s">
        <v>132</v>
      </c>
      <c r="D46" s="455" t="s">
        <v>771</v>
      </c>
      <c r="E46" s="455" t="s">
        <v>776</v>
      </c>
      <c r="F46" s="456">
        <v>3017874.33</v>
      </c>
      <c r="G46" s="457">
        <v>3017874.33</v>
      </c>
    </row>
    <row r="47" spans="2:7" s="35" customFormat="1" ht="35.1" customHeight="1">
      <c r="B47" s="713"/>
      <c r="C47" s="452" t="s">
        <v>132</v>
      </c>
      <c r="D47" s="455" t="s">
        <v>771</v>
      </c>
      <c r="E47" s="455" t="s">
        <v>777</v>
      </c>
      <c r="F47" s="456">
        <v>16632.080000000002</v>
      </c>
      <c r="G47" s="456">
        <v>16632.080000000002</v>
      </c>
    </row>
    <row r="48" spans="2:7" s="35" customFormat="1" ht="35.1" customHeight="1">
      <c r="B48" s="713"/>
      <c r="C48" s="452" t="s">
        <v>132</v>
      </c>
      <c r="D48" s="455" t="s">
        <v>771</v>
      </c>
      <c r="E48" s="455" t="s">
        <v>778</v>
      </c>
      <c r="F48" s="456">
        <v>1813487.73</v>
      </c>
      <c r="G48" s="456">
        <v>1813487.73</v>
      </c>
    </row>
    <row r="49" spans="2:10" s="35" customFormat="1" ht="35.1" customHeight="1">
      <c r="B49" s="713"/>
      <c r="C49" s="452" t="s">
        <v>132</v>
      </c>
      <c r="D49" s="455" t="s">
        <v>780</v>
      </c>
      <c r="E49" s="455" t="s">
        <v>778</v>
      </c>
      <c r="F49" s="456">
        <v>0</v>
      </c>
      <c r="G49" s="456">
        <v>0</v>
      </c>
    </row>
    <row r="50" spans="2:10" s="35" customFormat="1" ht="35.1" customHeight="1">
      <c r="B50" s="713"/>
      <c r="C50" s="452" t="s">
        <v>132</v>
      </c>
      <c r="D50" s="455" t="s">
        <v>781</v>
      </c>
      <c r="E50" s="455"/>
      <c r="F50" s="456">
        <v>93950</v>
      </c>
      <c r="G50" s="456">
        <v>93950</v>
      </c>
    </row>
    <row r="51" spans="2:10" s="35" customFormat="1" ht="35.1" customHeight="1" thickBot="1">
      <c r="B51" s="721"/>
      <c r="C51" s="806" t="s">
        <v>219</v>
      </c>
      <c r="D51" s="811"/>
      <c r="E51" s="811"/>
      <c r="F51" s="808">
        <v>9242360.4900000002</v>
      </c>
      <c r="G51" s="808">
        <v>9242360.4900000002</v>
      </c>
    </row>
    <row r="52" spans="2:10" s="35" customFormat="1" ht="35.1" customHeight="1">
      <c r="B52" s="712" t="s">
        <v>867</v>
      </c>
      <c r="C52" s="90" t="s">
        <v>132</v>
      </c>
      <c r="D52" s="89" t="s">
        <v>771</v>
      </c>
      <c r="E52" s="89" t="s">
        <v>772</v>
      </c>
      <c r="F52" s="816">
        <v>501455.21</v>
      </c>
      <c r="G52" s="817">
        <v>501455.21</v>
      </c>
    </row>
    <row r="53" spans="2:10" s="35" customFormat="1" ht="35.1" customHeight="1">
      <c r="B53" s="713"/>
      <c r="C53" s="90" t="s">
        <v>132</v>
      </c>
      <c r="D53" s="89" t="s">
        <v>771</v>
      </c>
      <c r="E53" s="89" t="s">
        <v>773</v>
      </c>
      <c r="F53" s="816">
        <v>76515.179999999993</v>
      </c>
      <c r="G53" s="817">
        <v>76515.179999999993</v>
      </c>
    </row>
    <row r="54" spans="2:10" s="35" customFormat="1" ht="35.1" customHeight="1">
      <c r="B54" s="713"/>
      <c r="C54" s="90" t="s">
        <v>132</v>
      </c>
      <c r="D54" s="89" t="s">
        <v>771</v>
      </c>
      <c r="E54" s="89" t="s">
        <v>775</v>
      </c>
      <c r="F54" s="816">
        <v>4829.53</v>
      </c>
      <c r="G54" s="817">
        <v>4829.53</v>
      </c>
    </row>
    <row r="55" spans="2:10" s="35" customFormat="1" ht="35.1" customHeight="1">
      <c r="B55" s="713"/>
      <c r="C55" s="90" t="s">
        <v>132</v>
      </c>
      <c r="D55" s="89" t="s">
        <v>771</v>
      </c>
      <c r="E55" s="89" t="s">
        <v>776</v>
      </c>
      <c r="F55" s="816">
        <v>2143454.79</v>
      </c>
      <c r="G55" s="817">
        <v>2143454.79</v>
      </c>
    </row>
    <row r="56" spans="2:10" s="35" customFormat="1" ht="35.1" customHeight="1">
      <c r="B56" s="713"/>
      <c r="C56" s="90" t="s">
        <v>132</v>
      </c>
      <c r="D56" s="89" t="s">
        <v>771</v>
      </c>
      <c r="E56" s="89" t="s">
        <v>777</v>
      </c>
      <c r="F56" s="816">
        <v>3762.28</v>
      </c>
      <c r="G56" s="817">
        <v>3762.28</v>
      </c>
    </row>
    <row r="57" spans="2:10" s="35" customFormat="1" ht="35.1" customHeight="1">
      <c r="B57" s="713"/>
      <c r="C57" s="90" t="s">
        <v>132</v>
      </c>
      <c r="D57" s="89" t="s">
        <v>771</v>
      </c>
      <c r="E57" s="89" t="s">
        <v>778</v>
      </c>
      <c r="F57" s="816">
        <v>62199.43</v>
      </c>
      <c r="G57" s="817">
        <v>62199.43</v>
      </c>
    </row>
    <row r="58" spans="2:10" s="35" customFormat="1" ht="35.1" customHeight="1">
      <c r="B58" s="713"/>
      <c r="C58" s="90" t="s">
        <v>132</v>
      </c>
      <c r="D58" s="89" t="s">
        <v>780</v>
      </c>
      <c r="E58" s="89" t="s">
        <v>778</v>
      </c>
      <c r="F58" s="816">
        <v>0</v>
      </c>
      <c r="G58" s="817">
        <v>0</v>
      </c>
    </row>
    <row r="59" spans="2:10" s="35" customFormat="1" ht="35.1" customHeight="1">
      <c r="B59" s="713"/>
      <c r="C59" s="90" t="s">
        <v>132</v>
      </c>
      <c r="D59" s="89" t="s">
        <v>781</v>
      </c>
      <c r="E59" s="89"/>
      <c r="F59" s="816">
        <v>108771</v>
      </c>
      <c r="G59" s="817">
        <v>108771</v>
      </c>
    </row>
    <row r="60" spans="2:10" s="35" customFormat="1" ht="35.1" customHeight="1">
      <c r="B60" s="714"/>
      <c r="C60" s="812" t="s">
        <v>219</v>
      </c>
      <c r="D60" s="813"/>
      <c r="E60" s="813"/>
      <c r="F60" s="808">
        <v>2900987.42</v>
      </c>
      <c r="G60" s="820">
        <v>2900987.42</v>
      </c>
    </row>
    <row r="61" spans="2:10" s="35" customFormat="1" ht="20.25">
      <c r="B61" s="62"/>
      <c r="C61" s="63"/>
      <c r="D61" s="62"/>
      <c r="E61" s="62"/>
      <c r="F61" s="62"/>
      <c r="G61" s="62"/>
    </row>
    <row r="62" spans="2:10" ht="19.5" customHeight="1">
      <c r="B62" s="13"/>
      <c r="C62" s="13"/>
      <c r="D62" s="13"/>
      <c r="F62" s="57"/>
      <c r="G62" s="57"/>
      <c r="H62" s="57"/>
      <c r="I62" s="57"/>
      <c r="J62" s="57"/>
    </row>
    <row r="63" spans="2:10" ht="20.25">
      <c r="B63" s="62"/>
      <c r="C63" s="63"/>
      <c r="D63" s="62"/>
      <c r="E63" s="54"/>
      <c r="F63" s="62"/>
      <c r="G63" s="62"/>
    </row>
    <row r="64" spans="2:10" ht="20.25">
      <c r="B64" s="62"/>
      <c r="C64" s="63"/>
      <c r="D64" s="62"/>
      <c r="E64" s="62"/>
      <c r="F64" s="62"/>
      <c r="G64" s="62"/>
    </row>
  </sheetData>
  <mergeCells count="7">
    <mergeCell ref="B52:B60"/>
    <mergeCell ref="B25:B33"/>
    <mergeCell ref="J12:P13"/>
    <mergeCell ref="B7:G7"/>
    <mergeCell ref="B14:B24"/>
    <mergeCell ref="B34:B42"/>
    <mergeCell ref="B43:B51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P36"/>
  <sheetViews>
    <sheetView showGridLines="0" workbookViewId="0">
      <selection activeCell="C8" sqref="C8:C12"/>
    </sheetView>
  </sheetViews>
  <sheetFormatPr defaultColWidth="9.140625" defaultRowHeight="15.75"/>
  <cols>
    <col min="1" max="1" width="1.140625" style="380" customWidth="1"/>
    <col min="2" max="2" width="5.5703125" style="380" customWidth="1"/>
    <col min="3" max="3" width="28.7109375" style="380" customWidth="1"/>
    <col min="4" max="7" width="14.7109375" style="380" customWidth="1"/>
    <col min="8" max="8" width="24.140625" style="380" customWidth="1"/>
    <col min="9" max="16" width="13.7109375" style="380" customWidth="1"/>
    <col min="17" max="17" width="9.140625" style="380" customWidth="1"/>
    <col min="18" max="16384" width="9.140625" style="380"/>
  </cols>
  <sheetData>
    <row r="1" spans="1:16">
      <c r="P1" s="393" t="s">
        <v>203</v>
      </c>
    </row>
    <row r="3" spans="1:16" ht="22.5">
      <c r="B3" s="725" t="s">
        <v>703</v>
      </c>
      <c r="C3" s="725"/>
      <c r="D3" s="725"/>
      <c r="E3" s="725"/>
      <c r="F3" s="725"/>
      <c r="G3" s="725"/>
      <c r="H3" s="725"/>
      <c r="I3" s="725"/>
      <c r="J3" s="725"/>
      <c r="K3" s="725"/>
      <c r="L3" s="725"/>
      <c r="M3" s="725"/>
      <c r="N3" s="725"/>
      <c r="O3" s="725"/>
      <c r="P3" s="725"/>
    </row>
    <row r="5" spans="1:16" ht="16.5" thickBot="1">
      <c r="P5" s="381" t="s">
        <v>3</v>
      </c>
    </row>
    <row r="6" spans="1:16" ht="28.5" customHeight="1" thickBot="1">
      <c r="B6" s="726" t="s">
        <v>704</v>
      </c>
      <c r="C6" s="726" t="s">
        <v>705</v>
      </c>
      <c r="D6" s="726" t="s">
        <v>706</v>
      </c>
      <c r="E6" s="726" t="s">
        <v>707</v>
      </c>
      <c r="F6" s="726" t="s">
        <v>708</v>
      </c>
      <c r="G6" s="726" t="s">
        <v>709</v>
      </c>
      <c r="H6" s="726" t="s">
        <v>710</v>
      </c>
      <c r="I6" s="728" t="s">
        <v>711</v>
      </c>
      <c r="J6" s="729"/>
      <c r="K6" s="729"/>
      <c r="L6" s="729"/>
      <c r="M6" s="729"/>
      <c r="N6" s="729"/>
      <c r="O6" s="729"/>
      <c r="P6" s="730"/>
    </row>
    <row r="7" spans="1:16" ht="36" customHeight="1" thickBot="1">
      <c r="B7" s="727"/>
      <c r="C7" s="727"/>
      <c r="D7" s="727"/>
      <c r="E7" s="727"/>
      <c r="F7" s="727"/>
      <c r="G7" s="727"/>
      <c r="H7" s="727"/>
      <c r="I7" s="382" t="s">
        <v>712</v>
      </c>
      <c r="J7" s="382" t="s">
        <v>713</v>
      </c>
      <c r="K7" s="382" t="s">
        <v>714</v>
      </c>
      <c r="L7" s="382" t="s">
        <v>715</v>
      </c>
      <c r="M7" s="382" t="s">
        <v>716</v>
      </c>
      <c r="N7" s="382" t="s">
        <v>717</v>
      </c>
      <c r="O7" s="382" t="s">
        <v>718</v>
      </c>
      <c r="P7" s="383" t="s">
        <v>719</v>
      </c>
    </row>
    <row r="8" spans="1:16">
      <c r="A8" s="384"/>
      <c r="B8" s="731" t="s">
        <v>53</v>
      </c>
      <c r="C8" s="734"/>
      <c r="D8" s="737"/>
      <c r="E8" s="737"/>
      <c r="F8" s="740"/>
      <c r="G8" s="722"/>
      <c r="H8" s="400" t="s">
        <v>720</v>
      </c>
      <c r="I8" s="385"/>
      <c r="J8" s="385"/>
      <c r="K8" s="385"/>
      <c r="L8" s="385"/>
      <c r="M8" s="385"/>
      <c r="N8" s="385"/>
      <c r="O8" s="385"/>
      <c r="P8" s="386"/>
    </row>
    <row r="9" spans="1:16">
      <c r="A9" s="384"/>
      <c r="B9" s="732"/>
      <c r="C9" s="735"/>
      <c r="D9" s="738"/>
      <c r="E9" s="738"/>
      <c r="F9" s="741"/>
      <c r="G9" s="723"/>
      <c r="H9" s="400" t="s">
        <v>721</v>
      </c>
      <c r="I9" s="385"/>
      <c r="J9" s="385"/>
      <c r="K9" s="385"/>
      <c r="L9" s="385"/>
      <c r="M9" s="385"/>
      <c r="N9" s="385"/>
      <c r="O9" s="385"/>
      <c r="P9" s="386"/>
    </row>
    <row r="10" spans="1:16">
      <c r="A10" s="384"/>
      <c r="B10" s="732"/>
      <c r="C10" s="735"/>
      <c r="D10" s="738"/>
      <c r="E10" s="738"/>
      <c r="F10" s="741"/>
      <c r="G10" s="723"/>
      <c r="H10" s="400" t="s">
        <v>49</v>
      </c>
      <c r="I10" s="385"/>
      <c r="J10" s="385"/>
      <c r="K10" s="385"/>
      <c r="L10" s="385"/>
      <c r="M10" s="385"/>
      <c r="N10" s="385"/>
      <c r="O10" s="385"/>
      <c r="P10" s="386"/>
    </row>
    <row r="11" spans="1:16">
      <c r="A11" s="384"/>
      <c r="B11" s="732"/>
      <c r="C11" s="735"/>
      <c r="D11" s="738"/>
      <c r="E11" s="738"/>
      <c r="F11" s="741"/>
      <c r="G11" s="723"/>
      <c r="H11" s="400" t="s">
        <v>722</v>
      </c>
      <c r="I11" s="385"/>
      <c r="J11" s="385"/>
      <c r="K11" s="385"/>
      <c r="L11" s="385"/>
      <c r="M11" s="385"/>
      <c r="N11" s="385"/>
      <c r="O11" s="385"/>
      <c r="P11" s="386"/>
    </row>
    <row r="12" spans="1:16">
      <c r="A12" s="384"/>
      <c r="B12" s="733"/>
      <c r="C12" s="736"/>
      <c r="D12" s="739"/>
      <c r="E12" s="739"/>
      <c r="F12" s="742"/>
      <c r="G12" s="724"/>
      <c r="H12" s="401" t="s">
        <v>723</v>
      </c>
      <c r="I12" s="387"/>
      <c r="J12" s="387"/>
      <c r="K12" s="387"/>
      <c r="L12" s="387"/>
      <c r="M12" s="387"/>
      <c r="N12" s="387"/>
      <c r="O12" s="387"/>
      <c r="P12" s="388"/>
    </row>
    <row r="13" spans="1:16">
      <c r="A13" s="384"/>
      <c r="B13" s="731" t="s">
        <v>54</v>
      </c>
      <c r="C13" s="734"/>
      <c r="D13" s="737"/>
      <c r="E13" s="737"/>
      <c r="F13" s="740"/>
      <c r="G13" s="722"/>
      <c r="H13" s="400" t="s">
        <v>720</v>
      </c>
      <c r="I13" s="385"/>
      <c r="J13" s="385"/>
      <c r="K13" s="385"/>
      <c r="L13" s="385"/>
      <c r="M13" s="385"/>
      <c r="N13" s="385"/>
      <c r="O13" s="385"/>
      <c r="P13" s="386"/>
    </row>
    <row r="14" spans="1:16">
      <c r="A14" s="384"/>
      <c r="B14" s="732"/>
      <c r="C14" s="735"/>
      <c r="D14" s="738"/>
      <c r="E14" s="738"/>
      <c r="F14" s="741"/>
      <c r="G14" s="723"/>
      <c r="H14" s="400" t="s">
        <v>721</v>
      </c>
      <c r="I14" s="385"/>
      <c r="J14" s="385"/>
      <c r="K14" s="385"/>
      <c r="L14" s="385"/>
      <c r="M14" s="385"/>
      <c r="N14" s="385"/>
      <c r="O14" s="385"/>
      <c r="P14" s="386"/>
    </row>
    <row r="15" spans="1:16">
      <c r="A15" s="384"/>
      <c r="B15" s="732"/>
      <c r="C15" s="735"/>
      <c r="D15" s="738"/>
      <c r="E15" s="738"/>
      <c r="F15" s="741"/>
      <c r="G15" s="723"/>
      <c r="H15" s="400" t="s">
        <v>49</v>
      </c>
      <c r="I15" s="385"/>
      <c r="J15" s="385"/>
      <c r="K15" s="385"/>
      <c r="L15" s="385"/>
      <c r="M15" s="385"/>
      <c r="N15" s="385"/>
      <c r="O15" s="385"/>
      <c r="P15" s="386"/>
    </row>
    <row r="16" spans="1:16">
      <c r="A16" s="384"/>
      <c r="B16" s="732"/>
      <c r="C16" s="735"/>
      <c r="D16" s="738"/>
      <c r="E16" s="738"/>
      <c r="F16" s="741"/>
      <c r="G16" s="723"/>
      <c r="H16" s="400" t="s">
        <v>722</v>
      </c>
      <c r="I16" s="385"/>
      <c r="J16" s="385"/>
      <c r="K16" s="385"/>
      <c r="L16" s="385"/>
      <c r="M16" s="385"/>
      <c r="N16" s="385"/>
      <c r="O16" s="385"/>
      <c r="P16" s="386"/>
    </row>
    <row r="17" spans="1:16">
      <c r="A17" s="384"/>
      <c r="B17" s="733"/>
      <c r="C17" s="736"/>
      <c r="D17" s="739"/>
      <c r="E17" s="739"/>
      <c r="F17" s="742"/>
      <c r="G17" s="724"/>
      <c r="H17" s="401" t="s">
        <v>723</v>
      </c>
      <c r="I17" s="387"/>
      <c r="J17" s="387"/>
      <c r="K17" s="387"/>
      <c r="L17" s="387"/>
      <c r="M17" s="387"/>
      <c r="N17" s="387"/>
      <c r="O17" s="387"/>
      <c r="P17" s="388"/>
    </row>
    <row r="18" spans="1:16">
      <c r="A18" s="384"/>
      <c r="B18" s="731" t="s">
        <v>55</v>
      </c>
      <c r="C18" s="734"/>
      <c r="D18" s="737"/>
      <c r="E18" s="737"/>
      <c r="F18" s="740"/>
      <c r="G18" s="722"/>
      <c r="H18" s="400" t="s">
        <v>720</v>
      </c>
      <c r="I18" s="385"/>
      <c r="J18" s="385"/>
      <c r="K18" s="385"/>
      <c r="L18" s="385"/>
      <c r="M18" s="385"/>
      <c r="N18" s="385"/>
      <c r="O18" s="385"/>
      <c r="P18" s="386"/>
    </row>
    <row r="19" spans="1:16">
      <c r="A19" s="384"/>
      <c r="B19" s="732"/>
      <c r="C19" s="735"/>
      <c r="D19" s="738"/>
      <c r="E19" s="738"/>
      <c r="F19" s="741"/>
      <c r="G19" s="723"/>
      <c r="H19" s="400" t="s">
        <v>721</v>
      </c>
      <c r="I19" s="385"/>
      <c r="J19" s="385"/>
      <c r="K19" s="385"/>
      <c r="L19" s="385"/>
      <c r="M19" s="385"/>
      <c r="N19" s="385"/>
      <c r="O19" s="385"/>
      <c r="P19" s="386"/>
    </row>
    <row r="20" spans="1:16">
      <c r="A20" s="384"/>
      <c r="B20" s="732"/>
      <c r="C20" s="735"/>
      <c r="D20" s="738"/>
      <c r="E20" s="738"/>
      <c r="F20" s="741"/>
      <c r="G20" s="723"/>
      <c r="H20" s="400" t="s">
        <v>49</v>
      </c>
      <c r="I20" s="385"/>
      <c r="J20" s="385"/>
      <c r="K20" s="385"/>
      <c r="L20" s="385"/>
      <c r="M20" s="385"/>
      <c r="N20" s="385"/>
      <c r="O20" s="385"/>
      <c r="P20" s="386"/>
    </row>
    <row r="21" spans="1:16">
      <c r="A21" s="384"/>
      <c r="B21" s="732"/>
      <c r="C21" s="735"/>
      <c r="D21" s="738"/>
      <c r="E21" s="738"/>
      <c r="F21" s="741"/>
      <c r="G21" s="723"/>
      <c r="H21" s="400" t="s">
        <v>722</v>
      </c>
      <c r="I21" s="385"/>
      <c r="J21" s="385"/>
      <c r="K21" s="385"/>
      <c r="L21" s="385"/>
      <c r="M21" s="385"/>
      <c r="N21" s="385"/>
      <c r="O21" s="385"/>
      <c r="P21" s="386"/>
    </row>
    <row r="22" spans="1:16">
      <c r="A22" s="384"/>
      <c r="B22" s="733"/>
      <c r="C22" s="736"/>
      <c r="D22" s="739"/>
      <c r="E22" s="739"/>
      <c r="F22" s="742"/>
      <c r="G22" s="724"/>
      <c r="H22" s="401" t="s">
        <v>723</v>
      </c>
      <c r="I22" s="387"/>
      <c r="J22" s="387"/>
      <c r="K22" s="387"/>
      <c r="L22" s="387"/>
      <c r="M22" s="387"/>
      <c r="N22" s="387"/>
      <c r="O22" s="387"/>
      <c r="P22" s="388"/>
    </row>
    <row r="23" spans="1:16">
      <c r="A23" s="384"/>
      <c r="B23" s="731" t="s">
        <v>56</v>
      </c>
      <c r="C23" s="734"/>
      <c r="D23" s="737"/>
      <c r="E23" s="737"/>
      <c r="F23" s="740"/>
      <c r="G23" s="722"/>
      <c r="H23" s="400" t="s">
        <v>720</v>
      </c>
      <c r="I23" s="385"/>
      <c r="J23" s="385"/>
      <c r="K23" s="385"/>
      <c r="L23" s="385"/>
      <c r="M23" s="385"/>
      <c r="N23" s="385"/>
      <c r="O23" s="385"/>
      <c r="P23" s="386"/>
    </row>
    <row r="24" spans="1:16">
      <c r="A24" s="384"/>
      <c r="B24" s="732"/>
      <c r="C24" s="735"/>
      <c r="D24" s="738"/>
      <c r="E24" s="738"/>
      <c r="F24" s="741"/>
      <c r="G24" s="723"/>
      <c r="H24" s="400" t="s">
        <v>721</v>
      </c>
      <c r="I24" s="385"/>
      <c r="J24" s="385"/>
      <c r="K24" s="385"/>
      <c r="L24" s="385"/>
      <c r="M24" s="385"/>
      <c r="N24" s="385"/>
      <c r="O24" s="385"/>
      <c r="P24" s="386"/>
    </row>
    <row r="25" spans="1:16">
      <c r="A25" s="384"/>
      <c r="B25" s="732"/>
      <c r="C25" s="735"/>
      <c r="D25" s="738"/>
      <c r="E25" s="738"/>
      <c r="F25" s="741"/>
      <c r="G25" s="723"/>
      <c r="H25" s="400" t="s">
        <v>49</v>
      </c>
      <c r="I25" s="385"/>
      <c r="J25" s="385"/>
      <c r="K25" s="385"/>
      <c r="L25" s="385"/>
      <c r="M25" s="385"/>
      <c r="N25" s="385"/>
      <c r="O25" s="385"/>
      <c r="P25" s="386"/>
    </row>
    <row r="26" spans="1:16">
      <c r="A26" s="384"/>
      <c r="B26" s="732"/>
      <c r="C26" s="735"/>
      <c r="D26" s="738"/>
      <c r="E26" s="738"/>
      <c r="F26" s="741"/>
      <c r="G26" s="723"/>
      <c r="H26" s="400" t="s">
        <v>722</v>
      </c>
      <c r="I26" s="385"/>
      <c r="J26" s="385"/>
      <c r="K26" s="385"/>
      <c r="L26" s="385"/>
      <c r="M26" s="385"/>
      <c r="N26" s="385"/>
      <c r="O26" s="385"/>
      <c r="P26" s="386"/>
    </row>
    <row r="27" spans="1:16">
      <c r="A27" s="384"/>
      <c r="B27" s="733"/>
      <c r="C27" s="736"/>
      <c r="D27" s="739"/>
      <c r="E27" s="739"/>
      <c r="F27" s="742"/>
      <c r="G27" s="724"/>
      <c r="H27" s="401" t="s">
        <v>723</v>
      </c>
      <c r="I27" s="387"/>
      <c r="J27" s="387"/>
      <c r="K27" s="387"/>
      <c r="L27" s="387"/>
      <c r="M27" s="387"/>
      <c r="N27" s="387"/>
      <c r="O27" s="387"/>
      <c r="P27" s="388"/>
    </row>
    <row r="28" spans="1:16">
      <c r="A28" s="384"/>
      <c r="B28" s="731" t="s">
        <v>269</v>
      </c>
      <c r="C28" s="734"/>
      <c r="D28" s="737"/>
      <c r="E28" s="737"/>
      <c r="F28" s="740"/>
      <c r="G28" s="722"/>
      <c r="H28" s="400" t="s">
        <v>720</v>
      </c>
      <c r="I28" s="385"/>
      <c r="J28" s="385"/>
      <c r="K28" s="385"/>
      <c r="L28" s="385"/>
      <c r="M28" s="385"/>
      <c r="N28" s="385"/>
      <c r="O28" s="385"/>
      <c r="P28" s="386"/>
    </row>
    <row r="29" spans="1:16">
      <c r="A29" s="384"/>
      <c r="B29" s="732"/>
      <c r="C29" s="735"/>
      <c r="D29" s="738"/>
      <c r="E29" s="738"/>
      <c r="F29" s="741"/>
      <c r="G29" s="723"/>
      <c r="H29" s="400" t="s">
        <v>721</v>
      </c>
      <c r="I29" s="385"/>
      <c r="J29" s="385"/>
      <c r="K29" s="385"/>
      <c r="L29" s="385"/>
      <c r="M29" s="385"/>
      <c r="N29" s="385"/>
      <c r="O29" s="385"/>
      <c r="P29" s="386"/>
    </row>
    <row r="30" spans="1:16">
      <c r="A30" s="384"/>
      <c r="B30" s="732"/>
      <c r="C30" s="735"/>
      <c r="D30" s="738"/>
      <c r="E30" s="738"/>
      <c r="F30" s="741"/>
      <c r="G30" s="723"/>
      <c r="H30" s="400" t="s">
        <v>49</v>
      </c>
      <c r="I30" s="385"/>
      <c r="J30" s="385"/>
      <c r="K30" s="385"/>
      <c r="L30" s="385"/>
      <c r="M30" s="385"/>
      <c r="N30" s="385"/>
      <c r="O30" s="385"/>
      <c r="P30" s="386"/>
    </row>
    <row r="31" spans="1:16">
      <c r="A31" s="384"/>
      <c r="B31" s="732"/>
      <c r="C31" s="735"/>
      <c r="D31" s="738"/>
      <c r="E31" s="738"/>
      <c r="F31" s="741"/>
      <c r="G31" s="723"/>
      <c r="H31" s="400" t="s">
        <v>722</v>
      </c>
      <c r="I31" s="385"/>
      <c r="J31" s="385"/>
      <c r="K31" s="385"/>
      <c r="L31" s="385"/>
      <c r="M31" s="385"/>
      <c r="N31" s="385"/>
      <c r="O31" s="385"/>
      <c r="P31" s="386"/>
    </row>
    <row r="32" spans="1:16" ht="16.5" thickBot="1">
      <c r="A32" s="384"/>
      <c r="B32" s="733"/>
      <c r="C32" s="736"/>
      <c r="D32" s="739"/>
      <c r="E32" s="739"/>
      <c r="F32" s="742"/>
      <c r="G32" s="743"/>
      <c r="H32" s="401" t="s">
        <v>723</v>
      </c>
      <c r="I32" s="387"/>
      <c r="J32" s="387"/>
      <c r="K32" s="387"/>
      <c r="L32" s="387"/>
      <c r="M32" s="387"/>
      <c r="N32" s="387"/>
      <c r="O32" s="387"/>
      <c r="P32" s="389"/>
    </row>
    <row r="33" spans="2:16" ht="26.25" customHeight="1" thickBot="1">
      <c r="B33" s="744" t="s">
        <v>724</v>
      </c>
      <c r="C33" s="745"/>
      <c r="D33" s="745"/>
      <c r="E33" s="746"/>
      <c r="F33" s="390"/>
      <c r="G33" s="402"/>
      <c r="H33" s="391"/>
      <c r="I33" s="392"/>
      <c r="J33" s="392"/>
      <c r="K33" s="392"/>
      <c r="L33" s="392"/>
      <c r="M33" s="392"/>
      <c r="N33" s="392"/>
      <c r="O33" s="392"/>
      <c r="P33" s="392"/>
    </row>
    <row r="35" spans="2:16">
      <c r="B35" s="380" t="s">
        <v>725</v>
      </c>
    </row>
    <row r="36" spans="2:16">
      <c r="B36" s="380" t="s">
        <v>726</v>
      </c>
    </row>
  </sheetData>
  <mergeCells count="40">
    <mergeCell ref="B33:E33"/>
    <mergeCell ref="B28:B32"/>
    <mergeCell ref="C28:C32"/>
    <mergeCell ref="D28:D32"/>
    <mergeCell ref="E28:E32"/>
    <mergeCell ref="F28:F32"/>
    <mergeCell ref="G28:G32"/>
    <mergeCell ref="B23:B27"/>
    <mergeCell ref="C23:C27"/>
    <mergeCell ref="D23:D27"/>
    <mergeCell ref="E23:E27"/>
    <mergeCell ref="F23:F27"/>
    <mergeCell ref="G23:G27"/>
    <mergeCell ref="G18:G22"/>
    <mergeCell ref="B13:B17"/>
    <mergeCell ref="C13:C17"/>
    <mergeCell ref="D13:D17"/>
    <mergeCell ref="E13:E17"/>
    <mergeCell ref="F13:F17"/>
    <mergeCell ref="G13:G17"/>
    <mergeCell ref="B18:B22"/>
    <mergeCell ref="C18:C22"/>
    <mergeCell ref="D18:D22"/>
    <mergeCell ref="E18:E22"/>
    <mergeCell ref="F18:F22"/>
    <mergeCell ref="G8:G12"/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B8:B12"/>
    <mergeCell ref="C8:C12"/>
    <mergeCell ref="D8:D12"/>
    <mergeCell ref="E8:E12"/>
    <mergeCell ref="F8:F12"/>
  </mergeCells>
  <pageMargins left="0.11811023622047245" right="0.11811023622047245" top="0.74803149606299213" bottom="0.74803149606299213" header="0.31496062992125984" footer="0.31496062992125984"/>
  <pageSetup paperSize="9" scale="6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G42"/>
  <sheetViews>
    <sheetView showGridLines="0" workbookViewId="0">
      <selection activeCell="B14" sqref="B14:F14"/>
    </sheetView>
  </sheetViews>
  <sheetFormatPr defaultColWidth="9.140625" defaultRowHeight="12.75"/>
  <cols>
    <col min="1" max="1" width="1.5703125" style="186" customWidth="1"/>
    <col min="2" max="2" width="39.140625" style="186" customWidth="1"/>
    <col min="3" max="6" width="20.7109375" style="186" customWidth="1"/>
    <col min="7" max="16384" width="9.140625" style="186"/>
  </cols>
  <sheetData>
    <row r="1" spans="2:6" ht="15.75">
      <c r="F1" s="9" t="s">
        <v>211</v>
      </c>
    </row>
    <row r="2" spans="2:6" ht="15.75" customHeight="1">
      <c r="B2" s="554" t="s">
        <v>695</v>
      </c>
      <c r="C2" s="554"/>
      <c r="D2" s="554"/>
      <c r="E2" s="554"/>
      <c r="F2" s="554"/>
    </row>
    <row r="3" spans="2:6" ht="40.5" customHeight="1">
      <c r="B3" s="188"/>
      <c r="C3" s="188"/>
      <c r="D3" s="188"/>
      <c r="E3" s="188"/>
      <c r="F3" s="188"/>
    </row>
    <row r="4" spans="2:6" ht="15.75">
      <c r="B4" s="554" t="s">
        <v>583</v>
      </c>
      <c r="C4" s="554"/>
      <c r="D4" s="554"/>
      <c r="E4" s="554"/>
      <c r="F4" s="554"/>
    </row>
    <row r="5" spans="2:6" ht="13.5" thickBot="1">
      <c r="F5" s="187" t="s">
        <v>3</v>
      </c>
    </row>
    <row r="6" spans="2:6" ht="36" customHeight="1" thickBot="1">
      <c r="B6" s="192" t="s">
        <v>272</v>
      </c>
      <c r="C6" s="191" t="s">
        <v>680</v>
      </c>
      <c r="D6" s="191" t="s">
        <v>681</v>
      </c>
      <c r="E6" s="191" t="s">
        <v>682</v>
      </c>
      <c r="F6" s="191" t="s">
        <v>683</v>
      </c>
    </row>
    <row r="7" spans="2:6" ht="30" customHeight="1">
      <c r="B7" s="189" t="s">
        <v>238</v>
      </c>
      <c r="C7" s="361"/>
      <c r="D7" s="361"/>
      <c r="E7" s="361"/>
      <c r="F7" s="361"/>
    </row>
    <row r="8" spans="2:6" ht="30" customHeight="1">
      <c r="B8" s="189" t="s">
        <v>273</v>
      </c>
      <c r="C8" s="364"/>
      <c r="D8" s="364"/>
      <c r="E8" s="364"/>
      <c r="F8" s="364"/>
    </row>
    <row r="9" spans="2:6" ht="30" customHeight="1" thickBot="1">
      <c r="B9" s="190" t="s">
        <v>239</v>
      </c>
      <c r="C9" s="363"/>
      <c r="D9" s="363"/>
      <c r="E9" s="363"/>
      <c r="F9" s="363"/>
    </row>
    <row r="10" spans="2:6" ht="13.5" thickTop="1">
      <c r="B10" s="765" t="s">
        <v>265</v>
      </c>
      <c r="C10" s="767"/>
      <c r="D10" s="767"/>
      <c r="E10" s="767"/>
      <c r="F10" s="767"/>
    </row>
    <row r="11" spans="2:6" ht="15" customHeight="1" thickBot="1">
      <c r="B11" s="766"/>
      <c r="C11" s="768"/>
      <c r="D11" s="768"/>
      <c r="E11" s="768"/>
      <c r="F11" s="768"/>
    </row>
    <row r="12" spans="2:6">
      <c r="B12" s="360" t="s">
        <v>584</v>
      </c>
    </row>
    <row r="13" spans="2:6">
      <c r="B13" s="188"/>
    </row>
    <row r="14" spans="2:6" ht="15.75">
      <c r="B14" s="554" t="s">
        <v>585</v>
      </c>
      <c r="C14" s="554"/>
      <c r="D14" s="554"/>
      <c r="E14" s="554"/>
      <c r="F14" s="554"/>
    </row>
    <row r="15" spans="2:6" ht="13.5" thickBot="1">
      <c r="F15" s="187" t="s">
        <v>3</v>
      </c>
    </row>
    <row r="16" spans="2:6" ht="36" customHeight="1" thickBot="1">
      <c r="B16" s="192" t="s">
        <v>274</v>
      </c>
      <c r="C16" s="191" t="s">
        <v>680</v>
      </c>
      <c r="D16" s="191" t="s">
        <v>681</v>
      </c>
      <c r="E16" s="191" t="s">
        <v>682</v>
      </c>
      <c r="F16" s="191" t="s">
        <v>683</v>
      </c>
    </row>
    <row r="17" spans="1:7" ht="30" customHeight="1">
      <c r="B17" s="189" t="s">
        <v>238</v>
      </c>
      <c r="C17" s="361"/>
      <c r="D17" s="361"/>
      <c r="E17" s="361"/>
      <c r="F17" s="361"/>
    </row>
    <row r="18" spans="1:7" ht="30" customHeight="1">
      <c r="B18" s="189" t="s">
        <v>273</v>
      </c>
      <c r="C18" s="362"/>
      <c r="D18" s="362"/>
      <c r="E18" s="362"/>
      <c r="F18" s="362"/>
    </row>
    <row r="19" spans="1:7" ht="30" customHeight="1" thickBot="1">
      <c r="B19" s="190" t="s">
        <v>239</v>
      </c>
      <c r="C19" s="363"/>
      <c r="D19" s="363"/>
      <c r="E19" s="363"/>
      <c r="F19" s="363"/>
    </row>
    <row r="20" spans="1:7" ht="13.5" thickTop="1">
      <c r="B20" s="765" t="s">
        <v>265</v>
      </c>
      <c r="C20" s="767"/>
      <c r="D20" s="767"/>
      <c r="E20" s="767"/>
      <c r="F20" s="767"/>
    </row>
    <row r="21" spans="1:7" ht="15" customHeight="1" thickBot="1">
      <c r="B21" s="766"/>
      <c r="C21" s="768"/>
      <c r="D21" s="768"/>
      <c r="E21" s="768"/>
      <c r="F21" s="768"/>
    </row>
    <row r="22" spans="1:7" ht="15" customHeight="1">
      <c r="B22" s="360" t="s">
        <v>584</v>
      </c>
      <c r="C22" s="379"/>
      <c r="D22" s="379"/>
      <c r="E22" s="379"/>
      <c r="F22" s="379"/>
    </row>
    <row r="23" spans="1:7" ht="10.5" customHeight="1">
      <c r="B23" s="193"/>
      <c r="C23" s="379"/>
      <c r="D23" s="379"/>
      <c r="E23" s="379"/>
      <c r="F23" s="379"/>
    </row>
    <row r="24" spans="1:7" ht="15" customHeight="1">
      <c r="B24" s="754" t="s">
        <v>727</v>
      </c>
      <c r="C24" s="754"/>
      <c r="D24" s="754"/>
      <c r="E24" s="754"/>
      <c r="F24" s="754"/>
    </row>
    <row r="25" spans="1:7" ht="13.5" thickBot="1">
      <c r="B25" s="188"/>
      <c r="E25" s="55"/>
      <c r="F25" s="187" t="s">
        <v>3</v>
      </c>
    </row>
    <row r="26" spans="1:7" ht="48" customHeight="1" thickBot="1">
      <c r="B26" s="398"/>
      <c r="C26" s="406" t="s">
        <v>735</v>
      </c>
      <c r="D26" s="407" t="s">
        <v>729</v>
      </c>
      <c r="E26" s="405" t="s">
        <v>734</v>
      </c>
      <c r="F26" s="262" t="s">
        <v>729</v>
      </c>
    </row>
    <row r="27" spans="1:7" ht="34.5" customHeight="1" thickBot="1">
      <c r="A27" s="202"/>
      <c r="B27" s="399" t="s">
        <v>731</v>
      </c>
      <c r="C27" s="404"/>
      <c r="D27" s="408"/>
      <c r="E27" s="409"/>
      <c r="F27" s="404"/>
    </row>
    <row r="28" spans="1:7">
      <c r="B28" s="188" t="s">
        <v>584</v>
      </c>
    </row>
    <row r="29" spans="1:7" ht="13.5" thickBot="1">
      <c r="B29" s="394"/>
      <c r="C29" s="394"/>
      <c r="D29" s="394"/>
      <c r="E29" s="394"/>
      <c r="F29" s="187" t="s">
        <v>3</v>
      </c>
      <c r="G29" s="188"/>
    </row>
    <row r="30" spans="1:7" ht="36.75" customHeight="1" thickBot="1">
      <c r="B30" s="755" t="s">
        <v>728</v>
      </c>
      <c r="C30" s="670"/>
      <c r="D30" s="670"/>
      <c r="E30" s="671"/>
      <c r="F30" s="378" t="s">
        <v>730</v>
      </c>
      <c r="G30" s="374"/>
    </row>
    <row r="31" spans="1:7" ht="40.5" customHeight="1">
      <c r="B31" s="756"/>
      <c r="C31" s="757"/>
      <c r="D31" s="757"/>
      <c r="E31" s="758"/>
      <c r="F31" s="395"/>
      <c r="G31" s="188"/>
    </row>
    <row r="32" spans="1:7" ht="40.5" customHeight="1">
      <c r="B32" s="759"/>
      <c r="C32" s="760"/>
      <c r="D32" s="760"/>
      <c r="E32" s="761"/>
      <c r="F32" s="396"/>
      <c r="G32" s="188"/>
    </row>
    <row r="33" spans="2:7" ht="40.5" customHeight="1">
      <c r="B33" s="762"/>
      <c r="C33" s="763"/>
      <c r="D33" s="763"/>
      <c r="E33" s="764"/>
      <c r="F33" s="396"/>
      <c r="G33" s="188"/>
    </row>
    <row r="34" spans="2:7" ht="40.5" customHeight="1">
      <c r="B34" s="748"/>
      <c r="C34" s="749"/>
      <c r="D34" s="749"/>
      <c r="E34" s="750"/>
      <c r="F34" s="396"/>
      <c r="G34" s="188"/>
    </row>
    <row r="35" spans="2:7" ht="40.5" customHeight="1">
      <c r="B35" s="748"/>
      <c r="C35" s="749"/>
      <c r="D35" s="749"/>
      <c r="E35" s="750"/>
      <c r="F35" s="396"/>
      <c r="G35" s="188"/>
    </row>
    <row r="36" spans="2:7" ht="40.5" customHeight="1">
      <c r="B36" s="748"/>
      <c r="C36" s="749"/>
      <c r="D36" s="749"/>
      <c r="E36" s="750"/>
      <c r="F36" s="396"/>
      <c r="G36" s="188"/>
    </row>
    <row r="37" spans="2:7" ht="40.5" customHeight="1">
      <c r="B37" s="748"/>
      <c r="C37" s="749"/>
      <c r="D37" s="749"/>
      <c r="E37" s="750"/>
      <c r="F37" s="396"/>
      <c r="G37" s="188"/>
    </row>
    <row r="38" spans="2:7" ht="40.5" customHeight="1" thickBot="1">
      <c r="B38" s="751"/>
      <c r="C38" s="752"/>
      <c r="D38" s="752"/>
      <c r="E38" s="753"/>
      <c r="F38" s="397"/>
      <c r="G38" s="188"/>
    </row>
    <row r="39" spans="2:7" ht="3" customHeight="1">
      <c r="F39" s="188"/>
      <c r="G39" s="188"/>
    </row>
    <row r="40" spans="2:7" ht="12.75" customHeight="1">
      <c r="B40" s="747" t="s">
        <v>733</v>
      </c>
      <c r="C40" s="747"/>
      <c r="D40" s="747"/>
      <c r="E40" s="747"/>
      <c r="F40" s="747"/>
      <c r="G40" s="188"/>
    </row>
    <row r="41" spans="2:7" ht="26.25" customHeight="1">
      <c r="B41" s="747"/>
      <c r="C41" s="747"/>
      <c r="D41" s="747"/>
      <c r="E41" s="747"/>
      <c r="F41" s="747"/>
      <c r="G41" s="188"/>
    </row>
    <row r="42" spans="2:7" ht="15">
      <c r="B42" s="403" t="s">
        <v>732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L145"/>
  <sheetViews>
    <sheetView showGridLines="0" topLeftCell="A130" workbookViewId="0">
      <selection activeCell="J19" sqref="J19"/>
    </sheetView>
  </sheetViews>
  <sheetFormatPr defaultRowHeight="15.75"/>
  <cols>
    <col min="1" max="1" width="1.5703125" style="186" customWidth="1"/>
    <col min="2" max="2" width="21.7109375" style="186" customWidth="1"/>
    <col min="3" max="3" width="45.7109375" style="186" customWidth="1"/>
    <col min="4" max="4" width="7.5703125" style="186" customWidth="1"/>
    <col min="5" max="8" width="18.28515625" style="68" customWidth="1"/>
    <col min="9" max="9" width="16.5703125" style="186" customWidth="1"/>
    <col min="10" max="256" width="9.140625" style="186"/>
    <col min="257" max="257" width="2.7109375" style="186" customWidth="1"/>
    <col min="258" max="258" width="21.7109375" style="186" customWidth="1"/>
    <col min="259" max="259" width="45.7109375" style="186" customWidth="1"/>
    <col min="260" max="260" width="7.5703125" style="186" customWidth="1"/>
    <col min="261" max="264" width="15.7109375" style="186" customWidth="1"/>
    <col min="265" max="512" width="9.140625" style="186"/>
    <col min="513" max="513" width="2.7109375" style="186" customWidth="1"/>
    <col min="514" max="514" width="21.7109375" style="186" customWidth="1"/>
    <col min="515" max="515" width="45.7109375" style="186" customWidth="1"/>
    <col min="516" max="516" width="7.5703125" style="186" customWidth="1"/>
    <col min="517" max="520" width="15.7109375" style="186" customWidth="1"/>
    <col min="521" max="768" width="9.140625" style="186"/>
    <col min="769" max="769" width="2.7109375" style="186" customWidth="1"/>
    <col min="770" max="770" width="21.7109375" style="186" customWidth="1"/>
    <col min="771" max="771" width="45.7109375" style="186" customWidth="1"/>
    <col min="772" max="772" width="7.5703125" style="186" customWidth="1"/>
    <col min="773" max="776" width="15.7109375" style="186" customWidth="1"/>
    <col min="777" max="1024" width="9.140625" style="186"/>
    <col min="1025" max="1025" width="2.7109375" style="186" customWidth="1"/>
    <col min="1026" max="1026" width="21.7109375" style="186" customWidth="1"/>
    <col min="1027" max="1027" width="45.7109375" style="186" customWidth="1"/>
    <col min="1028" max="1028" width="7.5703125" style="186" customWidth="1"/>
    <col min="1029" max="1032" width="15.7109375" style="186" customWidth="1"/>
    <col min="1033" max="1280" width="9.140625" style="186"/>
    <col min="1281" max="1281" width="2.7109375" style="186" customWidth="1"/>
    <col min="1282" max="1282" width="21.7109375" style="186" customWidth="1"/>
    <col min="1283" max="1283" width="45.7109375" style="186" customWidth="1"/>
    <col min="1284" max="1284" width="7.5703125" style="186" customWidth="1"/>
    <col min="1285" max="1288" width="15.7109375" style="186" customWidth="1"/>
    <col min="1289" max="1536" width="9.140625" style="186"/>
    <col min="1537" max="1537" width="2.7109375" style="186" customWidth="1"/>
    <col min="1538" max="1538" width="21.7109375" style="186" customWidth="1"/>
    <col min="1539" max="1539" width="45.7109375" style="186" customWidth="1"/>
    <col min="1540" max="1540" width="7.5703125" style="186" customWidth="1"/>
    <col min="1541" max="1544" width="15.7109375" style="186" customWidth="1"/>
    <col min="1545" max="1792" width="9.140625" style="186"/>
    <col min="1793" max="1793" width="2.7109375" style="186" customWidth="1"/>
    <col min="1794" max="1794" width="21.7109375" style="186" customWidth="1"/>
    <col min="1795" max="1795" width="45.7109375" style="186" customWidth="1"/>
    <col min="1796" max="1796" width="7.5703125" style="186" customWidth="1"/>
    <col min="1797" max="1800" width="15.7109375" style="186" customWidth="1"/>
    <col min="1801" max="2048" width="9.140625" style="186"/>
    <col min="2049" max="2049" width="2.7109375" style="186" customWidth="1"/>
    <col min="2050" max="2050" width="21.7109375" style="186" customWidth="1"/>
    <col min="2051" max="2051" width="45.7109375" style="186" customWidth="1"/>
    <col min="2052" max="2052" width="7.5703125" style="186" customWidth="1"/>
    <col min="2053" max="2056" width="15.7109375" style="186" customWidth="1"/>
    <col min="2057" max="2304" width="9.140625" style="186"/>
    <col min="2305" max="2305" width="2.7109375" style="186" customWidth="1"/>
    <col min="2306" max="2306" width="21.7109375" style="186" customWidth="1"/>
    <col min="2307" max="2307" width="45.7109375" style="186" customWidth="1"/>
    <col min="2308" max="2308" width="7.5703125" style="186" customWidth="1"/>
    <col min="2309" max="2312" width="15.7109375" style="186" customWidth="1"/>
    <col min="2313" max="2560" width="9.140625" style="186"/>
    <col min="2561" max="2561" width="2.7109375" style="186" customWidth="1"/>
    <col min="2562" max="2562" width="21.7109375" style="186" customWidth="1"/>
    <col min="2563" max="2563" width="45.7109375" style="186" customWidth="1"/>
    <col min="2564" max="2564" width="7.5703125" style="186" customWidth="1"/>
    <col min="2565" max="2568" width="15.7109375" style="186" customWidth="1"/>
    <col min="2569" max="2816" width="9.140625" style="186"/>
    <col min="2817" max="2817" width="2.7109375" style="186" customWidth="1"/>
    <col min="2818" max="2818" width="21.7109375" style="186" customWidth="1"/>
    <col min="2819" max="2819" width="45.7109375" style="186" customWidth="1"/>
    <col min="2820" max="2820" width="7.5703125" style="186" customWidth="1"/>
    <col min="2821" max="2824" width="15.7109375" style="186" customWidth="1"/>
    <col min="2825" max="3072" width="9.140625" style="186"/>
    <col min="3073" max="3073" width="2.7109375" style="186" customWidth="1"/>
    <col min="3074" max="3074" width="21.7109375" style="186" customWidth="1"/>
    <col min="3075" max="3075" width="45.7109375" style="186" customWidth="1"/>
    <col min="3076" max="3076" width="7.5703125" style="186" customWidth="1"/>
    <col min="3077" max="3080" width="15.7109375" style="186" customWidth="1"/>
    <col min="3081" max="3328" width="9.140625" style="186"/>
    <col min="3329" max="3329" width="2.7109375" style="186" customWidth="1"/>
    <col min="3330" max="3330" width="21.7109375" style="186" customWidth="1"/>
    <col min="3331" max="3331" width="45.7109375" style="186" customWidth="1"/>
    <col min="3332" max="3332" width="7.5703125" style="186" customWidth="1"/>
    <col min="3333" max="3336" width="15.7109375" style="186" customWidth="1"/>
    <col min="3337" max="3584" width="9.140625" style="186"/>
    <col min="3585" max="3585" width="2.7109375" style="186" customWidth="1"/>
    <col min="3586" max="3586" width="21.7109375" style="186" customWidth="1"/>
    <col min="3587" max="3587" width="45.7109375" style="186" customWidth="1"/>
    <col min="3588" max="3588" width="7.5703125" style="186" customWidth="1"/>
    <col min="3589" max="3592" width="15.7109375" style="186" customWidth="1"/>
    <col min="3593" max="3840" width="9.140625" style="186"/>
    <col min="3841" max="3841" width="2.7109375" style="186" customWidth="1"/>
    <col min="3842" max="3842" width="21.7109375" style="186" customWidth="1"/>
    <col min="3843" max="3843" width="45.7109375" style="186" customWidth="1"/>
    <col min="3844" max="3844" width="7.5703125" style="186" customWidth="1"/>
    <col min="3845" max="3848" width="15.7109375" style="186" customWidth="1"/>
    <col min="3849" max="4096" width="9.140625" style="186"/>
    <col min="4097" max="4097" width="2.7109375" style="186" customWidth="1"/>
    <col min="4098" max="4098" width="21.7109375" style="186" customWidth="1"/>
    <col min="4099" max="4099" width="45.7109375" style="186" customWidth="1"/>
    <col min="4100" max="4100" width="7.5703125" style="186" customWidth="1"/>
    <col min="4101" max="4104" width="15.7109375" style="186" customWidth="1"/>
    <col min="4105" max="4352" width="9.140625" style="186"/>
    <col min="4353" max="4353" width="2.7109375" style="186" customWidth="1"/>
    <col min="4354" max="4354" width="21.7109375" style="186" customWidth="1"/>
    <col min="4355" max="4355" width="45.7109375" style="186" customWidth="1"/>
    <col min="4356" max="4356" width="7.5703125" style="186" customWidth="1"/>
    <col min="4357" max="4360" width="15.7109375" style="186" customWidth="1"/>
    <col min="4361" max="4608" width="9.140625" style="186"/>
    <col min="4609" max="4609" width="2.7109375" style="186" customWidth="1"/>
    <col min="4610" max="4610" width="21.7109375" style="186" customWidth="1"/>
    <col min="4611" max="4611" width="45.7109375" style="186" customWidth="1"/>
    <col min="4612" max="4612" width="7.5703125" style="186" customWidth="1"/>
    <col min="4613" max="4616" width="15.7109375" style="186" customWidth="1"/>
    <col min="4617" max="4864" width="9.140625" style="186"/>
    <col min="4865" max="4865" width="2.7109375" style="186" customWidth="1"/>
    <col min="4866" max="4866" width="21.7109375" style="186" customWidth="1"/>
    <col min="4867" max="4867" width="45.7109375" style="186" customWidth="1"/>
    <col min="4868" max="4868" width="7.5703125" style="186" customWidth="1"/>
    <col min="4869" max="4872" width="15.7109375" style="186" customWidth="1"/>
    <col min="4873" max="5120" width="9.140625" style="186"/>
    <col min="5121" max="5121" width="2.7109375" style="186" customWidth="1"/>
    <col min="5122" max="5122" width="21.7109375" style="186" customWidth="1"/>
    <col min="5123" max="5123" width="45.7109375" style="186" customWidth="1"/>
    <col min="5124" max="5124" width="7.5703125" style="186" customWidth="1"/>
    <col min="5125" max="5128" width="15.7109375" style="186" customWidth="1"/>
    <col min="5129" max="5376" width="9.140625" style="186"/>
    <col min="5377" max="5377" width="2.7109375" style="186" customWidth="1"/>
    <col min="5378" max="5378" width="21.7109375" style="186" customWidth="1"/>
    <col min="5379" max="5379" width="45.7109375" style="186" customWidth="1"/>
    <col min="5380" max="5380" width="7.5703125" style="186" customWidth="1"/>
    <col min="5381" max="5384" width="15.7109375" style="186" customWidth="1"/>
    <col min="5385" max="5632" width="9.140625" style="186"/>
    <col min="5633" max="5633" width="2.7109375" style="186" customWidth="1"/>
    <col min="5634" max="5634" width="21.7109375" style="186" customWidth="1"/>
    <col min="5635" max="5635" width="45.7109375" style="186" customWidth="1"/>
    <col min="5636" max="5636" width="7.5703125" style="186" customWidth="1"/>
    <col min="5637" max="5640" width="15.7109375" style="186" customWidth="1"/>
    <col min="5641" max="5888" width="9.140625" style="186"/>
    <col min="5889" max="5889" width="2.7109375" style="186" customWidth="1"/>
    <col min="5890" max="5890" width="21.7109375" style="186" customWidth="1"/>
    <col min="5891" max="5891" width="45.7109375" style="186" customWidth="1"/>
    <col min="5892" max="5892" width="7.5703125" style="186" customWidth="1"/>
    <col min="5893" max="5896" width="15.7109375" style="186" customWidth="1"/>
    <col min="5897" max="6144" width="9.140625" style="186"/>
    <col min="6145" max="6145" width="2.7109375" style="186" customWidth="1"/>
    <col min="6146" max="6146" width="21.7109375" style="186" customWidth="1"/>
    <col min="6147" max="6147" width="45.7109375" style="186" customWidth="1"/>
    <col min="6148" max="6148" width="7.5703125" style="186" customWidth="1"/>
    <col min="6149" max="6152" width="15.7109375" style="186" customWidth="1"/>
    <col min="6153" max="6400" width="9.140625" style="186"/>
    <col min="6401" max="6401" width="2.7109375" style="186" customWidth="1"/>
    <col min="6402" max="6402" width="21.7109375" style="186" customWidth="1"/>
    <col min="6403" max="6403" width="45.7109375" style="186" customWidth="1"/>
    <col min="6404" max="6404" width="7.5703125" style="186" customWidth="1"/>
    <col min="6405" max="6408" width="15.7109375" style="186" customWidth="1"/>
    <col min="6409" max="6656" width="9.140625" style="186"/>
    <col min="6657" max="6657" width="2.7109375" style="186" customWidth="1"/>
    <col min="6658" max="6658" width="21.7109375" style="186" customWidth="1"/>
    <col min="6659" max="6659" width="45.7109375" style="186" customWidth="1"/>
    <col min="6660" max="6660" width="7.5703125" style="186" customWidth="1"/>
    <col min="6661" max="6664" width="15.7109375" style="186" customWidth="1"/>
    <col min="6665" max="6912" width="9.140625" style="186"/>
    <col min="6913" max="6913" width="2.7109375" style="186" customWidth="1"/>
    <col min="6914" max="6914" width="21.7109375" style="186" customWidth="1"/>
    <col min="6915" max="6915" width="45.7109375" style="186" customWidth="1"/>
    <col min="6916" max="6916" width="7.5703125" style="186" customWidth="1"/>
    <col min="6917" max="6920" width="15.7109375" style="186" customWidth="1"/>
    <col min="6921" max="7168" width="9.140625" style="186"/>
    <col min="7169" max="7169" width="2.7109375" style="186" customWidth="1"/>
    <col min="7170" max="7170" width="21.7109375" style="186" customWidth="1"/>
    <col min="7171" max="7171" width="45.7109375" style="186" customWidth="1"/>
    <col min="7172" max="7172" width="7.5703125" style="186" customWidth="1"/>
    <col min="7173" max="7176" width="15.7109375" style="186" customWidth="1"/>
    <col min="7177" max="7424" width="9.140625" style="186"/>
    <col min="7425" max="7425" width="2.7109375" style="186" customWidth="1"/>
    <col min="7426" max="7426" width="21.7109375" style="186" customWidth="1"/>
    <col min="7427" max="7427" width="45.7109375" style="186" customWidth="1"/>
    <col min="7428" max="7428" width="7.5703125" style="186" customWidth="1"/>
    <col min="7429" max="7432" width="15.7109375" style="186" customWidth="1"/>
    <col min="7433" max="7680" width="9.140625" style="186"/>
    <col min="7681" max="7681" width="2.7109375" style="186" customWidth="1"/>
    <col min="7682" max="7682" width="21.7109375" style="186" customWidth="1"/>
    <col min="7683" max="7683" width="45.7109375" style="186" customWidth="1"/>
    <col min="7684" max="7684" width="7.5703125" style="186" customWidth="1"/>
    <col min="7685" max="7688" width="15.7109375" style="186" customWidth="1"/>
    <col min="7689" max="7936" width="9.140625" style="186"/>
    <col min="7937" max="7937" width="2.7109375" style="186" customWidth="1"/>
    <col min="7938" max="7938" width="21.7109375" style="186" customWidth="1"/>
    <col min="7939" max="7939" width="45.7109375" style="186" customWidth="1"/>
    <col min="7940" max="7940" width="7.5703125" style="186" customWidth="1"/>
    <col min="7941" max="7944" width="15.7109375" style="186" customWidth="1"/>
    <col min="7945" max="8192" width="9.140625" style="186"/>
    <col min="8193" max="8193" width="2.7109375" style="186" customWidth="1"/>
    <col min="8194" max="8194" width="21.7109375" style="186" customWidth="1"/>
    <col min="8195" max="8195" width="45.7109375" style="186" customWidth="1"/>
    <col min="8196" max="8196" width="7.5703125" style="186" customWidth="1"/>
    <col min="8197" max="8200" width="15.7109375" style="186" customWidth="1"/>
    <col min="8201" max="8448" width="9.140625" style="186"/>
    <col min="8449" max="8449" width="2.7109375" style="186" customWidth="1"/>
    <col min="8450" max="8450" width="21.7109375" style="186" customWidth="1"/>
    <col min="8451" max="8451" width="45.7109375" style="186" customWidth="1"/>
    <col min="8452" max="8452" width="7.5703125" style="186" customWidth="1"/>
    <col min="8453" max="8456" width="15.7109375" style="186" customWidth="1"/>
    <col min="8457" max="8704" width="9.140625" style="186"/>
    <col min="8705" max="8705" width="2.7109375" style="186" customWidth="1"/>
    <col min="8706" max="8706" width="21.7109375" style="186" customWidth="1"/>
    <col min="8707" max="8707" width="45.7109375" style="186" customWidth="1"/>
    <col min="8708" max="8708" width="7.5703125" style="186" customWidth="1"/>
    <col min="8709" max="8712" width="15.7109375" style="186" customWidth="1"/>
    <col min="8713" max="8960" width="9.140625" style="186"/>
    <col min="8961" max="8961" width="2.7109375" style="186" customWidth="1"/>
    <col min="8962" max="8962" width="21.7109375" style="186" customWidth="1"/>
    <col min="8963" max="8963" width="45.7109375" style="186" customWidth="1"/>
    <col min="8964" max="8964" width="7.5703125" style="186" customWidth="1"/>
    <col min="8965" max="8968" width="15.7109375" style="186" customWidth="1"/>
    <col min="8969" max="9216" width="9.140625" style="186"/>
    <col min="9217" max="9217" width="2.7109375" style="186" customWidth="1"/>
    <col min="9218" max="9218" width="21.7109375" style="186" customWidth="1"/>
    <col min="9219" max="9219" width="45.7109375" style="186" customWidth="1"/>
    <col min="9220" max="9220" width="7.5703125" style="186" customWidth="1"/>
    <col min="9221" max="9224" width="15.7109375" style="186" customWidth="1"/>
    <col min="9225" max="9472" width="9.140625" style="186"/>
    <col min="9473" max="9473" width="2.7109375" style="186" customWidth="1"/>
    <col min="9474" max="9474" width="21.7109375" style="186" customWidth="1"/>
    <col min="9475" max="9475" width="45.7109375" style="186" customWidth="1"/>
    <col min="9476" max="9476" width="7.5703125" style="186" customWidth="1"/>
    <col min="9477" max="9480" width="15.7109375" style="186" customWidth="1"/>
    <col min="9481" max="9728" width="9.140625" style="186"/>
    <col min="9729" max="9729" width="2.7109375" style="186" customWidth="1"/>
    <col min="9730" max="9730" width="21.7109375" style="186" customWidth="1"/>
    <col min="9731" max="9731" width="45.7109375" style="186" customWidth="1"/>
    <col min="9732" max="9732" width="7.5703125" style="186" customWidth="1"/>
    <col min="9733" max="9736" width="15.7109375" style="186" customWidth="1"/>
    <col min="9737" max="9984" width="9.140625" style="186"/>
    <col min="9985" max="9985" width="2.7109375" style="186" customWidth="1"/>
    <col min="9986" max="9986" width="21.7109375" style="186" customWidth="1"/>
    <col min="9987" max="9987" width="45.7109375" style="186" customWidth="1"/>
    <col min="9988" max="9988" width="7.5703125" style="186" customWidth="1"/>
    <col min="9989" max="9992" width="15.7109375" style="186" customWidth="1"/>
    <col min="9993" max="10240" width="9.140625" style="186"/>
    <col min="10241" max="10241" width="2.7109375" style="186" customWidth="1"/>
    <col min="10242" max="10242" width="21.7109375" style="186" customWidth="1"/>
    <col min="10243" max="10243" width="45.7109375" style="186" customWidth="1"/>
    <col min="10244" max="10244" width="7.5703125" style="186" customWidth="1"/>
    <col min="10245" max="10248" width="15.7109375" style="186" customWidth="1"/>
    <col min="10249" max="10496" width="9.140625" style="186"/>
    <col min="10497" max="10497" width="2.7109375" style="186" customWidth="1"/>
    <col min="10498" max="10498" width="21.7109375" style="186" customWidth="1"/>
    <col min="10499" max="10499" width="45.7109375" style="186" customWidth="1"/>
    <col min="10500" max="10500" width="7.5703125" style="186" customWidth="1"/>
    <col min="10501" max="10504" width="15.7109375" style="186" customWidth="1"/>
    <col min="10505" max="10752" width="9.140625" style="186"/>
    <col min="10753" max="10753" width="2.7109375" style="186" customWidth="1"/>
    <col min="10754" max="10754" width="21.7109375" style="186" customWidth="1"/>
    <col min="10755" max="10755" width="45.7109375" style="186" customWidth="1"/>
    <col min="10756" max="10756" width="7.5703125" style="186" customWidth="1"/>
    <col min="10757" max="10760" width="15.7109375" style="186" customWidth="1"/>
    <col min="10761" max="11008" width="9.140625" style="186"/>
    <col min="11009" max="11009" width="2.7109375" style="186" customWidth="1"/>
    <col min="11010" max="11010" width="21.7109375" style="186" customWidth="1"/>
    <col min="11011" max="11011" width="45.7109375" style="186" customWidth="1"/>
    <col min="11012" max="11012" width="7.5703125" style="186" customWidth="1"/>
    <col min="11013" max="11016" width="15.7109375" style="186" customWidth="1"/>
    <col min="11017" max="11264" width="9.140625" style="186"/>
    <col min="11265" max="11265" width="2.7109375" style="186" customWidth="1"/>
    <col min="11266" max="11266" width="21.7109375" style="186" customWidth="1"/>
    <col min="11267" max="11267" width="45.7109375" style="186" customWidth="1"/>
    <col min="11268" max="11268" width="7.5703125" style="186" customWidth="1"/>
    <col min="11269" max="11272" width="15.7109375" style="186" customWidth="1"/>
    <col min="11273" max="11520" width="9.140625" style="186"/>
    <col min="11521" max="11521" width="2.7109375" style="186" customWidth="1"/>
    <col min="11522" max="11522" width="21.7109375" style="186" customWidth="1"/>
    <col min="11523" max="11523" width="45.7109375" style="186" customWidth="1"/>
    <col min="11524" max="11524" width="7.5703125" style="186" customWidth="1"/>
    <col min="11525" max="11528" width="15.7109375" style="186" customWidth="1"/>
    <col min="11529" max="11776" width="9.140625" style="186"/>
    <col min="11777" max="11777" width="2.7109375" style="186" customWidth="1"/>
    <col min="11778" max="11778" width="21.7109375" style="186" customWidth="1"/>
    <col min="11779" max="11779" width="45.7109375" style="186" customWidth="1"/>
    <col min="11780" max="11780" width="7.5703125" style="186" customWidth="1"/>
    <col min="11781" max="11784" width="15.7109375" style="186" customWidth="1"/>
    <col min="11785" max="12032" width="9.140625" style="186"/>
    <col min="12033" max="12033" width="2.7109375" style="186" customWidth="1"/>
    <col min="12034" max="12034" width="21.7109375" style="186" customWidth="1"/>
    <col min="12035" max="12035" width="45.7109375" style="186" customWidth="1"/>
    <col min="12036" max="12036" width="7.5703125" style="186" customWidth="1"/>
    <col min="12037" max="12040" width="15.7109375" style="186" customWidth="1"/>
    <col min="12041" max="12288" width="9.140625" style="186"/>
    <col min="12289" max="12289" width="2.7109375" style="186" customWidth="1"/>
    <col min="12290" max="12290" width="21.7109375" style="186" customWidth="1"/>
    <col min="12291" max="12291" width="45.7109375" style="186" customWidth="1"/>
    <col min="12292" max="12292" width="7.5703125" style="186" customWidth="1"/>
    <col min="12293" max="12296" width="15.7109375" style="186" customWidth="1"/>
    <col min="12297" max="12544" width="9.140625" style="186"/>
    <col min="12545" max="12545" width="2.7109375" style="186" customWidth="1"/>
    <col min="12546" max="12546" width="21.7109375" style="186" customWidth="1"/>
    <col min="12547" max="12547" width="45.7109375" style="186" customWidth="1"/>
    <col min="12548" max="12548" width="7.5703125" style="186" customWidth="1"/>
    <col min="12549" max="12552" width="15.7109375" style="186" customWidth="1"/>
    <col min="12553" max="12800" width="9.140625" style="186"/>
    <col min="12801" max="12801" width="2.7109375" style="186" customWidth="1"/>
    <col min="12802" max="12802" width="21.7109375" style="186" customWidth="1"/>
    <col min="12803" max="12803" width="45.7109375" style="186" customWidth="1"/>
    <col min="12804" max="12804" width="7.5703125" style="186" customWidth="1"/>
    <col min="12805" max="12808" width="15.7109375" style="186" customWidth="1"/>
    <col min="12809" max="13056" width="9.140625" style="186"/>
    <col min="13057" max="13057" width="2.7109375" style="186" customWidth="1"/>
    <col min="13058" max="13058" width="21.7109375" style="186" customWidth="1"/>
    <col min="13059" max="13059" width="45.7109375" style="186" customWidth="1"/>
    <col min="13060" max="13060" width="7.5703125" style="186" customWidth="1"/>
    <col min="13061" max="13064" width="15.7109375" style="186" customWidth="1"/>
    <col min="13065" max="13312" width="9.140625" style="186"/>
    <col min="13313" max="13313" width="2.7109375" style="186" customWidth="1"/>
    <col min="13314" max="13314" width="21.7109375" style="186" customWidth="1"/>
    <col min="13315" max="13315" width="45.7109375" style="186" customWidth="1"/>
    <col min="13316" max="13316" width="7.5703125" style="186" customWidth="1"/>
    <col min="13317" max="13320" width="15.7109375" style="186" customWidth="1"/>
    <col min="13321" max="13568" width="9.140625" style="186"/>
    <col min="13569" max="13569" width="2.7109375" style="186" customWidth="1"/>
    <col min="13570" max="13570" width="21.7109375" style="186" customWidth="1"/>
    <col min="13571" max="13571" width="45.7109375" style="186" customWidth="1"/>
    <col min="13572" max="13572" width="7.5703125" style="186" customWidth="1"/>
    <col min="13573" max="13576" width="15.7109375" style="186" customWidth="1"/>
    <col min="13577" max="13824" width="9.140625" style="186"/>
    <col min="13825" max="13825" width="2.7109375" style="186" customWidth="1"/>
    <col min="13826" max="13826" width="21.7109375" style="186" customWidth="1"/>
    <col min="13827" max="13827" width="45.7109375" style="186" customWidth="1"/>
    <col min="13828" max="13828" width="7.5703125" style="186" customWidth="1"/>
    <col min="13829" max="13832" width="15.7109375" style="186" customWidth="1"/>
    <col min="13833" max="14080" width="9.140625" style="186"/>
    <col min="14081" max="14081" width="2.7109375" style="186" customWidth="1"/>
    <col min="14082" max="14082" width="21.7109375" style="186" customWidth="1"/>
    <col min="14083" max="14083" width="45.7109375" style="186" customWidth="1"/>
    <col min="14084" max="14084" width="7.5703125" style="186" customWidth="1"/>
    <col min="14085" max="14088" width="15.7109375" style="186" customWidth="1"/>
    <col min="14089" max="14336" width="9.140625" style="186"/>
    <col min="14337" max="14337" width="2.7109375" style="186" customWidth="1"/>
    <col min="14338" max="14338" width="21.7109375" style="186" customWidth="1"/>
    <col min="14339" max="14339" width="45.7109375" style="186" customWidth="1"/>
    <col min="14340" max="14340" width="7.5703125" style="186" customWidth="1"/>
    <col min="14341" max="14344" width="15.7109375" style="186" customWidth="1"/>
    <col min="14345" max="14592" width="9.140625" style="186"/>
    <col min="14593" max="14593" width="2.7109375" style="186" customWidth="1"/>
    <col min="14594" max="14594" width="21.7109375" style="186" customWidth="1"/>
    <col min="14595" max="14595" width="45.7109375" style="186" customWidth="1"/>
    <col min="14596" max="14596" width="7.5703125" style="186" customWidth="1"/>
    <col min="14597" max="14600" width="15.7109375" style="186" customWidth="1"/>
    <col min="14601" max="14848" width="9.140625" style="186"/>
    <col min="14849" max="14849" width="2.7109375" style="186" customWidth="1"/>
    <col min="14850" max="14850" width="21.7109375" style="186" customWidth="1"/>
    <col min="14851" max="14851" width="45.7109375" style="186" customWidth="1"/>
    <col min="14852" max="14852" width="7.5703125" style="186" customWidth="1"/>
    <col min="14853" max="14856" width="15.7109375" style="186" customWidth="1"/>
    <col min="14857" max="15104" width="9.140625" style="186"/>
    <col min="15105" max="15105" width="2.7109375" style="186" customWidth="1"/>
    <col min="15106" max="15106" width="21.7109375" style="186" customWidth="1"/>
    <col min="15107" max="15107" width="45.7109375" style="186" customWidth="1"/>
    <col min="15108" max="15108" width="7.5703125" style="186" customWidth="1"/>
    <col min="15109" max="15112" width="15.7109375" style="186" customWidth="1"/>
    <col min="15113" max="15360" width="9.140625" style="186"/>
    <col min="15361" max="15361" width="2.7109375" style="186" customWidth="1"/>
    <col min="15362" max="15362" width="21.7109375" style="186" customWidth="1"/>
    <col min="15363" max="15363" width="45.7109375" style="186" customWidth="1"/>
    <col min="15364" max="15364" width="7.5703125" style="186" customWidth="1"/>
    <col min="15365" max="15368" width="15.7109375" style="186" customWidth="1"/>
    <col min="15369" max="15616" width="9.140625" style="186"/>
    <col min="15617" max="15617" width="2.7109375" style="186" customWidth="1"/>
    <col min="15618" max="15618" width="21.7109375" style="186" customWidth="1"/>
    <col min="15619" max="15619" width="45.7109375" style="186" customWidth="1"/>
    <col min="15620" max="15620" width="7.5703125" style="186" customWidth="1"/>
    <col min="15621" max="15624" width="15.7109375" style="186" customWidth="1"/>
    <col min="15625" max="15872" width="9.140625" style="186"/>
    <col min="15873" max="15873" width="2.7109375" style="186" customWidth="1"/>
    <col min="15874" max="15874" width="21.7109375" style="186" customWidth="1"/>
    <col min="15875" max="15875" width="45.7109375" style="186" customWidth="1"/>
    <col min="15876" max="15876" width="7.5703125" style="186" customWidth="1"/>
    <col min="15877" max="15880" width="15.7109375" style="186" customWidth="1"/>
    <col min="15881" max="16128" width="9.140625" style="186"/>
    <col min="16129" max="16129" width="2.7109375" style="186" customWidth="1"/>
    <col min="16130" max="16130" width="21.7109375" style="186" customWidth="1"/>
    <col min="16131" max="16131" width="45.7109375" style="186" customWidth="1"/>
    <col min="16132" max="16132" width="7.5703125" style="186" customWidth="1"/>
    <col min="16133" max="16136" width="15.7109375" style="186" customWidth="1"/>
    <col min="16137" max="16384" width="9.140625" style="186"/>
  </cols>
  <sheetData>
    <row r="1" spans="1:12" ht="12.75" customHeight="1">
      <c r="H1" s="198"/>
      <c r="I1" s="198" t="s">
        <v>575</v>
      </c>
    </row>
    <row r="2" spans="1:12" ht="17.25" customHeight="1">
      <c r="B2" s="535" t="s">
        <v>787</v>
      </c>
      <c r="C2" s="535"/>
      <c r="D2" s="535"/>
      <c r="E2" s="535"/>
      <c r="F2" s="535"/>
      <c r="G2" s="535"/>
      <c r="H2" s="535"/>
      <c r="I2" s="535"/>
    </row>
    <row r="3" spans="1:12" ht="12" customHeight="1" thickBot="1">
      <c r="E3" s="186"/>
      <c r="F3" s="186"/>
      <c r="G3" s="186"/>
      <c r="H3" s="187"/>
      <c r="I3" s="187" t="s">
        <v>128</v>
      </c>
    </row>
    <row r="4" spans="1:12" ht="24" customHeight="1">
      <c r="B4" s="536" t="s">
        <v>60</v>
      </c>
      <c r="C4" s="538" t="s">
        <v>61</v>
      </c>
      <c r="D4" s="540" t="s">
        <v>84</v>
      </c>
      <c r="E4" s="512" t="s">
        <v>783</v>
      </c>
      <c r="F4" s="514" t="s">
        <v>784</v>
      </c>
      <c r="G4" s="523" t="s">
        <v>788</v>
      </c>
      <c r="H4" s="524"/>
      <c r="I4" s="521" t="s">
        <v>786</v>
      </c>
    </row>
    <row r="5" spans="1:12" ht="28.5" customHeight="1">
      <c r="B5" s="537"/>
      <c r="C5" s="539"/>
      <c r="D5" s="541"/>
      <c r="E5" s="513"/>
      <c r="F5" s="515"/>
      <c r="G5" s="268" t="s">
        <v>67</v>
      </c>
      <c r="H5" s="334" t="s">
        <v>46</v>
      </c>
      <c r="I5" s="522"/>
    </row>
    <row r="6" spans="1:12" ht="12.75" customHeight="1" thickBot="1">
      <c r="B6" s="194">
        <v>1</v>
      </c>
      <c r="C6" s="195">
        <v>2</v>
      </c>
      <c r="D6" s="347">
        <v>3</v>
      </c>
      <c r="E6" s="343">
        <v>4</v>
      </c>
      <c r="F6" s="339">
        <v>5</v>
      </c>
      <c r="G6" s="336">
        <v>6</v>
      </c>
      <c r="H6" s="335">
        <v>7</v>
      </c>
      <c r="I6" s="197">
        <v>8</v>
      </c>
    </row>
    <row r="7" spans="1:12" ht="20.100000000000001" customHeight="1">
      <c r="B7" s="199"/>
      <c r="C7" s="200" t="s">
        <v>62</v>
      </c>
      <c r="D7" s="348"/>
      <c r="E7" s="337"/>
      <c r="F7" s="340"/>
      <c r="G7" s="337"/>
      <c r="H7" s="340"/>
      <c r="I7" s="201"/>
    </row>
    <row r="8" spans="1:12" ht="20.100000000000001" customHeight="1">
      <c r="A8" s="202"/>
      <c r="B8" s="203" t="s">
        <v>275</v>
      </c>
      <c r="C8" s="200" t="s">
        <v>276</v>
      </c>
      <c r="D8" s="345" t="s">
        <v>277</v>
      </c>
      <c r="E8" s="338"/>
      <c r="F8" s="341"/>
      <c r="G8" s="338"/>
      <c r="H8" s="342"/>
      <c r="I8" s="204" t="str">
        <f>IFERROR(H8/G8,"  ")</f>
        <v xml:space="preserve">  </v>
      </c>
    </row>
    <row r="9" spans="1:12" ht="20.100000000000001" customHeight="1">
      <c r="A9" s="202"/>
      <c r="B9" s="531"/>
      <c r="C9" s="205" t="s">
        <v>278</v>
      </c>
      <c r="D9" s="532" t="s">
        <v>279</v>
      </c>
      <c r="E9" s="529">
        <f>E11+E18+E27+E28+E39</f>
        <v>129775</v>
      </c>
      <c r="F9" s="529">
        <f t="shared" ref="F9:H9" si="0">F11+F18+F27+F28+F39</f>
        <v>125300</v>
      </c>
      <c r="G9" s="529">
        <f t="shared" ref="G9" si="1">G11+G18+G27+G28+G39</f>
        <v>125300</v>
      </c>
      <c r="H9" s="529">
        <f t="shared" si="0"/>
        <v>118479</v>
      </c>
      <c r="I9" s="525">
        <f t="shared" ref="I9:I73" si="2">IFERROR(H9/G9,"  ")</f>
        <v>0.9455626496408619</v>
      </c>
    </row>
    <row r="10" spans="1:12" ht="13.5" customHeight="1">
      <c r="A10" s="202"/>
      <c r="B10" s="531"/>
      <c r="C10" s="206" t="s">
        <v>280</v>
      </c>
      <c r="D10" s="532"/>
      <c r="E10" s="530"/>
      <c r="F10" s="530"/>
      <c r="G10" s="530"/>
      <c r="H10" s="530"/>
      <c r="I10" s="526" t="str">
        <f t="shared" si="2"/>
        <v xml:space="preserve">  </v>
      </c>
    </row>
    <row r="11" spans="1:12" ht="20.100000000000001" customHeight="1">
      <c r="A11" s="202"/>
      <c r="B11" s="531" t="s">
        <v>281</v>
      </c>
      <c r="C11" s="207" t="s">
        <v>282</v>
      </c>
      <c r="D11" s="532" t="s">
        <v>283</v>
      </c>
      <c r="E11" s="529">
        <f>E13+E14+E15+E16+E17</f>
        <v>246</v>
      </c>
      <c r="F11" s="529">
        <f t="shared" ref="F11:H11" si="3">F13+F14+F15+F16+F17</f>
        <v>300</v>
      </c>
      <c r="G11" s="529">
        <f t="shared" ref="G11" si="4">G13+G14+G15+G16+G17</f>
        <v>300</v>
      </c>
      <c r="H11" s="529">
        <f t="shared" si="3"/>
        <v>296</v>
      </c>
      <c r="I11" s="525">
        <f t="shared" si="2"/>
        <v>0.98666666666666669</v>
      </c>
      <c r="L11" s="188"/>
    </row>
    <row r="12" spans="1:12" ht="12.75" customHeight="1">
      <c r="A12" s="202"/>
      <c r="B12" s="531"/>
      <c r="C12" s="208" t="s">
        <v>284</v>
      </c>
      <c r="D12" s="532"/>
      <c r="E12" s="530"/>
      <c r="F12" s="530"/>
      <c r="G12" s="530"/>
      <c r="H12" s="530"/>
      <c r="I12" s="526" t="str">
        <f t="shared" si="2"/>
        <v xml:space="preserve">  </v>
      </c>
    </row>
    <row r="13" spans="1:12" ht="20.100000000000001" customHeight="1">
      <c r="A13" s="202"/>
      <c r="B13" s="203" t="s">
        <v>85</v>
      </c>
      <c r="C13" s="209" t="s">
        <v>129</v>
      </c>
      <c r="D13" s="345" t="s">
        <v>285</v>
      </c>
      <c r="E13" s="307"/>
      <c r="F13" s="308"/>
      <c r="G13" s="307"/>
      <c r="H13" s="308"/>
      <c r="I13" s="211" t="str">
        <f t="shared" si="2"/>
        <v xml:space="preserve">  </v>
      </c>
    </row>
    <row r="14" spans="1:12" ht="25.5" customHeight="1">
      <c r="A14" s="202"/>
      <c r="B14" s="203" t="s">
        <v>286</v>
      </c>
      <c r="C14" s="209" t="s">
        <v>287</v>
      </c>
      <c r="D14" s="345" t="s">
        <v>288</v>
      </c>
      <c r="E14" s="307">
        <v>246</v>
      </c>
      <c r="F14" s="308">
        <v>300</v>
      </c>
      <c r="G14" s="307">
        <v>300</v>
      </c>
      <c r="H14" s="308">
        <v>296</v>
      </c>
      <c r="I14" s="211">
        <f>(H14/G14)</f>
        <v>0.98666666666666669</v>
      </c>
    </row>
    <row r="15" spans="1:12" ht="20.100000000000001" customHeight="1">
      <c r="A15" s="202"/>
      <c r="B15" s="203" t="s">
        <v>93</v>
      </c>
      <c r="C15" s="209" t="s">
        <v>289</v>
      </c>
      <c r="D15" s="345" t="s">
        <v>290</v>
      </c>
      <c r="E15" s="307"/>
      <c r="F15" s="308"/>
      <c r="G15" s="307"/>
      <c r="H15" s="308"/>
      <c r="I15" s="211" t="str">
        <f t="shared" si="2"/>
        <v xml:space="preserve">  </v>
      </c>
    </row>
    <row r="16" spans="1:12" ht="25.5" customHeight="1">
      <c r="A16" s="202"/>
      <c r="B16" s="203" t="s">
        <v>291</v>
      </c>
      <c r="C16" s="209" t="s">
        <v>292</v>
      </c>
      <c r="D16" s="345" t="s">
        <v>293</v>
      </c>
      <c r="E16" s="307"/>
      <c r="F16" s="308"/>
      <c r="G16" s="307"/>
      <c r="H16" s="308"/>
      <c r="I16" s="211" t="str">
        <f t="shared" si="2"/>
        <v xml:space="preserve">  </v>
      </c>
    </row>
    <row r="17" spans="1:9" ht="20.100000000000001" customHeight="1">
      <c r="A17" s="202"/>
      <c r="B17" s="203" t="s">
        <v>94</v>
      </c>
      <c r="C17" s="209" t="s">
        <v>294</v>
      </c>
      <c r="D17" s="345" t="s">
        <v>295</v>
      </c>
      <c r="E17" s="307"/>
      <c r="F17" s="308"/>
      <c r="G17" s="307"/>
      <c r="H17" s="308"/>
      <c r="I17" s="211" t="str">
        <f t="shared" si="2"/>
        <v xml:space="preserve">  </v>
      </c>
    </row>
    <row r="18" spans="1:9" ht="20.100000000000001" customHeight="1">
      <c r="A18" s="202"/>
      <c r="B18" s="531" t="s">
        <v>296</v>
      </c>
      <c r="C18" s="207" t="s">
        <v>297</v>
      </c>
      <c r="D18" s="532" t="s">
        <v>298</v>
      </c>
      <c r="E18" s="529">
        <f>E20+E21+E22+E23+E24+E25+E26</f>
        <v>129529</v>
      </c>
      <c r="F18" s="529">
        <f t="shared" ref="F18:H18" si="5">F20+F21+F22+F23+F24+F25+F26</f>
        <v>125000</v>
      </c>
      <c r="G18" s="529">
        <f t="shared" ref="G18" si="6">G20+G21+G22+G23+G24+G25+G26</f>
        <v>125000</v>
      </c>
      <c r="H18" s="529">
        <f t="shared" si="5"/>
        <v>118183</v>
      </c>
      <c r="I18" s="527">
        <f>(H18/G18)</f>
        <v>0.94546399999999997</v>
      </c>
    </row>
    <row r="19" spans="1:9" ht="12.75" customHeight="1">
      <c r="A19" s="202"/>
      <c r="B19" s="531"/>
      <c r="C19" s="208" t="s">
        <v>299</v>
      </c>
      <c r="D19" s="532"/>
      <c r="E19" s="530"/>
      <c r="F19" s="530"/>
      <c r="G19" s="530"/>
      <c r="H19" s="530"/>
      <c r="I19" s="528" t="e">
        <f t="shared" ref="I19" si="7">(H19/G19)</f>
        <v>#DIV/0!</v>
      </c>
    </row>
    <row r="20" spans="1:9" ht="20.100000000000001" customHeight="1">
      <c r="A20" s="202"/>
      <c r="B20" s="203" t="s">
        <v>300</v>
      </c>
      <c r="C20" s="209" t="s">
        <v>301</v>
      </c>
      <c r="D20" s="345" t="s">
        <v>302</v>
      </c>
      <c r="E20" s="307">
        <v>21908</v>
      </c>
      <c r="F20" s="308">
        <v>22000</v>
      </c>
      <c r="G20" s="307">
        <v>22000</v>
      </c>
      <c r="H20" s="308">
        <v>21909</v>
      </c>
      <c r="I20" s="211">
        <f>(H20/G20)</f>
        <v>0.9958636363636364</v>
      </c>
    </row>
    <row r="21" spans="1:9" ht="20.100000000000001" customHeight="1">
      <c r="B21" s="212" t="s">
        <v>95</v>
      </c>
      <c r="C21" s="209" t="s">
        <v>303</v>
      </c>
      <c r="D21" s="345" t="s">
        <v>304</v>
      </c>
      <c r="E21" s="307">
        <v>107621</v>
      </c>
      <c r="F21" s="308">
        <v>103000</v>
      </c>
      <c r="G21" s="307">
        <v>103000</v>
      </c>
      <c r="H21" s="308">
        <v>96274</v>
      </c>
      <c r="I21" s="211">
        <f>(H21/G21)</f>
        <v>0.93469902912621361</v>
      </c>
    </row>
    <row r="22" spans="1:9" ht="20.100000000000001" customHeight="1">
      <c r="B22" s="212" t="s">
        <v>96</v>
      </c>
      <c r="C22" s="209" t="s">
        <v>305</v>
      </c>
      <c r="D22" s="345" t="s">
        <v>306</v>
      </c>
      <c r="E22" s="307"/>
      <c r="F22" s="308"/>
      <c r="G22" s="307"/>
      <c r="H22" s="308"/>
      <c r="I22" s="211" t="str">
        <f t="shared" si="2"/>
        <v xml:space="preserve">  </v>
      </c>
    </row>
    <row r="23" spans="1:9" ht="25.5" customHeight="1">
      <c r="B23" s="212" t="s">
        <v>307</v>
      </c>
      <c r="C23" s="209" t="s">
        <v>308</v>
      </c>
      <c r="D23" s="345" t="s">
        <v>309</v>
      </c>
      <c r="E23" s="307"/>
      <c r="F23" s="308"/>
      <c r="G23" s="307"/>
      <c r="H23" s="308"/>
      <c r="I23" s="211" t="str">
        <f t="shared" si="2"/>
        <v xml:space="preserve">  </v>
      </c>
    </row>
    <row r="24" spans="1:9" ht="25.5" customHeight="1">
      <c r="B24" s="212" t="s">
        <v>310</v>
      </c>
      <c r="C24" s="209" t="s">
        <v>311</v>
      </c>
      <c r="D24" s="345" t="s">
        <v>312</v>
      </c>
      <c r="E24" s="307"/>
      <c r="F24" s="308"/>
      <c r="G24" s="307"/>
      <c r="H24" s="308"/>
      <c r="I24" s="211" t="str">
        <f t="shared" si="2"/>
        <v xml:space="preserve">  </v>
      </c>
    </row>
    <row r="25" spans="1:9" ht="25.5" customHeight="1">
      <c r="B25" s="212" t="s">
        <v>313</v>
      </c>
      <c r="C25" s="209" t="s">
        <v>314</v>
      </c>
      <c r="D25" s="345" t="s">
        <v>315</v>
      </c>
      <c r="E25" s="307"/>
      <c r="F25" s="308"/>
      <c r="G25" s="307"/>
      <c r="H25" s="308"/>
      <c r="I25" s="211" t="str">
        <f t="shared" si="2"/>
        <v xml:space="preserve">  </v>
      </c>
    </row>
    <row r="26" spans="1:9" ht="25.5" customHeight="1">
      <c r="B26" s="212" t="s">
        <v>313</v>
      </c>
      <c r="C26" s="209" t="s">
        <v>316</v>
      </c>
      <c r="D26" s="345" t="s">
        <v>317</v>
      </c>
      <c r="E26" s="307"/>
      <c r="F26" s="308"/>
      <c r="G26" s="307"/>
      <c r="H26" s="308"/>
      <c r="I26" s="211" t="str">
        <f t="shared" si="2"/>
        <v xml:space="preserve">  </v>
      </c>
    </row>
    <row r="27" spans="1:9" ht="20.100000000000001" customHeight="1">
      <c r="A27" s="202"/>
      <c r="B27" s="203" t="s">
        <v>318</v>
      </c>
      <c r="C27" s="209" t="s">
        <v>319</v>
      </c>
      <c r="D27" s="345" t="s">
        <v>320</v>
      </c>
      <c r="E27" s="307"/>
      <c r="F27" s="308"/>
      <c r="G27" s="307"/>
      <c r="H27" s="308"/>
      <c r="I27" s="211" t="str">
        <f t="shared" si="2"/>
        <v xml:space="preserve">  </v>
      </c>
    </row>
    <row r="28" spans="1:9" ht="25.5" customHeight="1">
      <c r="A28" s="202"/>
      <c r="B28" s="531" t="s">
        <v>321</v>
      </c>
      <c r="C28" s="207" t="s">
        <v>322</v>
      </c>
      <c r="D28" s="532" t="s">
        <v>323</v>
      </c>
      <c r="E28" s="529"/>
      <c r="F28" s="533"/>
      <c r="G28" s="529"/>
      <c r="H28" s="533"/>
      <c r="I28" s="525" t="str">
        <f t="shared" si="2"/>
        <v xml:space="preserve">  </v>
      </c>
    </row>
    <row r="29" spans="1:9" ht="22.5" customHeight="1">
      <c r="A29" s="202"/>
      <c r="B29" s="531"/>
      <c r="C29" s="208" t="s">
        <v>324</v>
      </c>
      <c r="D29" s="532"/>
      <c r="E29" s="530"/>
      <c r="F29" s="534"/>
      <c r="G29" s="530"/>
      <c r="H29" s="534"/>
      <c r="I29" s="526" t="str">
        <f t="shared" si="2"/>
        <v xml:space="preserve">  </v>
      </c>
    </row>
    <row r="30" spans="1:9" ht="25.5" customHeight="1">
      <c r="A30" s="202"/>
      <c r="B30" s="203" t="s">
        <v>325</v>
      </c>
      <c r="C30" s="209" t="s">
        <v>326</v>
      </c>
      <c r="D30" s="345" t="s">
        <v>327</v>
      </c>
      <c r="E30" s="307"/>
      <c r="F30" s="308"/>
      <c r="G30" s="307"/>
      <c r="H30" s="308"/>
      <c r="I30" s="211" t="str">
        <f t="shared" si="2"/>
        <v xml:space="preserve">  </v>
      </c>
    </row>
    <row r="31" spans="1:9" ht="25.5" customHeight="1">
      <c r="B31" s="212" t="s">
        <v>328</v>
      </c>
      <c r="C31" s="209" t="s">
        <v>329</v>
      </c>
      <c r="D31" s="345" t="s">
        <v>330</v>
      </c>
      <c r="E31" s="307"/>
      <c r="F31" s="308"/>
      <c r="G31" s="307"/>
      <c r="H31" s="308"/>
      <c r="I31" s="211" t="str">
        <f t="shared" si="2"/>
        <v xml:space="preserve">  </v>
      </c>
    </row>
    <row r="32" spans="1:9" ht="35.25" customHeight="1">
      <c r="B32" s="212" t="s">
        <v>331</v>
      </c>
      <c r="C32" s="209" t="s">
        <v>332</v>
      </c>
      <c r="D32" s="345" t="s">
        <v>333</v>
      </c>
      <c r="E32" s="307"/>
      <c r="F32" s="308"/>
      <c r="G32" s="307"/>
      <c r="H32" s="308"/>
      <c r="I32" s="211" t="str">
        <f t="shared" si="2"/>
        <v xml:space="preserve">  </v>
      </c>
    </row>
    <row r="33" spans="1:9" ht="35.25" customHeight="1">
      <c r="B33" s="212" t="s">
        <v>334</v>
      </c>
      <c r="C33" s="209" t="s">
        <v>335</v>
      </c>
      <c r="D33" s="345" t="s">
        <v>336</v>
      </c>
      <c r="E33" s="307"/>
      <c r="F33" s="308"/>
      <c r="G33" s="307"/>
      <c r="H33" s="308"/>
      <c r="I33" s="211" t="str">
        <f t="shared" si="2"/>
        <v xml:space="preserve">  </v>
      </c>
    </row>
    <row r="34" spans="1:9" ht="25.5" customHeight="1">
      <c r="B34" s="212" t="s">
        <v>337</v>
      </c>
      <c r="C34" s="209" t="s">
        <v>338</v>
      </c>
      <c r="D34" s="345" t="s">
        <v>339</v>
      </c>
      <c r="E34" s="307"/>
      <c r="F34" s="308"/>
      <c r="G34" s="307"/>
      <c r="H34" s="308"/>
      <c r="I34" s="211" t="str">
        <f t="shared" si="2"/>
        <v xml:space="preserve">  </v>
      </c>
    </row>
    <row r="35" spans="1:9" ht="25.5" customHeight="1">
      <c r="B35" s="212" t="s">
        <v>337</v>
      </c>
      <c r="C35" s="209" t="s">
        <v>340</v>
      </c>
      <c r="D35" s="345" t="s">
        <v>341</v>
      </c>
      <c r="E35" s="307"/>
      <c r="F35" s="308"/>
      <c r="G35" s="307"/>
      <c r="H35" s="308"/>
      <c r="I35" s="211" t="str">
        <f t="shared" si="2"/>
        <v xml:space="preserve">  </v>
      </c>
    </row>
    <row r="36" spans="1:9" ht="39" customHeight="1">
      <c r="B36" s="212" t="s">
        <v>130</v>
      </c>
      <c r="C36" s="209" t="s">
        <v>342</v>
      </c>
      <c r="D36" s="345" t="s">
        <v>343</v>
      </c>
      <c r="E36" s="307"/>
      <c r="F36" s="308"/>
      <c r="G36" s="307"/>
      <c r="H36" s="308"/>
      <c r="I36" s="211" t="str">
        <f t="shared" si="2"/>
        <v xml:space="preserve">  </v>
      </c>
    </row>
    <row r="37" spans="1:9" ht="25.5" customHeight="1">
      <c r="B37" s="212" t="s">
        <v>131</v>
      </c>
      <c r="C37" s="209" t="s">
        <v>344</v>
      </c>
      <c r="D37" s="345" t="s">
        <v>345</v>
      </c>
      <c r="E37" s="307"/>
      <c r="F37" s="308"/>
      <c r="G37" s="307"/>
      <c r="H37" s="308"/>
      <c r="I37" s="211" t="str">
        <f t="shared" si="2"/>
        <v xml:space="preserve">  </v>
      </c>
    </row>
    <row r="38" spans="1:9" ht="25.5" customHeight="1">
      <c r="B38" s="212" t="s">
        <v>346</v>
      </c>
      <c r="C38" s="209" t="s">
        <v>347</v>
      </c>
      <c r="D38" s="345" t="s">
        <v>348</v>
      </c>
      <c r="E38" s="307"/>
      <c r="F38" s="308"/>
      <c r="G38" s="307"/>
      <c r="H38" s="308"/>
      <c r="I38" s="211" t="str">
        <f t="shared" si="2"/>
        <v xml:space="preserve">  </v>
      </c>
    </row>
    <row r="39" spans="1:9" ht="25.5" customHeight="1">
      <c r="B39" s="212" t="s">
        <v>349</v>
      </c>
      <c r="C39" s="209" t="s">
        <v>350</v>
      </c>
      <c r="D39" s="345" t="s">
        <v>351</v>
      </c>
      <c r="E39" s="307"/>
      <c r="F39" s="308"/>
      <c r="G39" s="307"/>
      <c r="H39" s="308"/>
      <c r="I39" s="211" t="str">
        <f t="shared" si="2"/>
        <v xml:space="preserve">  </v>
      </c>
    </row>
    <row r="40" spans="1:9" ht="20.100000000000001" customHeight="1">
      <c r="A40" s="202"/>
      <c r="B40" s="203">
        <v>288</v>
      </c>
      <c r="C40" s="200" t="s">
        <v>352</v>
      </c>
      <c r="D40" s="345" t="s">
        <v>353</v>
      </c>
      <c r="E40" s="307">
        <v>8403</v>
      </c>
      <c r="F40" s="308">
        <v>8500</v>
      </c>
      <c r="G40" s="307">
        <v>8500</v>
      </c>
      <c r="H40" s="308">
        <v>8404</v>
      </c>
      <c r="I40" s="211">
        <f>(H40/G40)</f>
        <v>0.98870588235294121</v>
      </c>
    </row>
    <row r="41" spans="1:9" ht="20.100000000000001" customHeight="1">
      <c r="A41" s="202"/>
      <c r="B41" s="531"/>
      <c r="C41" s="205" t="s">
        <v>354</v>
      </c>
      <c r="D41" s="532" t="s">
        <v>355</v>
      </c>
      <c r="E41" s="529">
        <f>E43+E49+E50+E57+E62+E72+E73</f>
        <v>90194</v>
      </c>
      <c r="F41" s="529">
        <f t="shared" ref="F41:H41" si="8">F43+F49+F50+F57+F62+F72+F73</f>
        <v>107541</v>
      </c>
      <c r="G41" s="529">
        <f t="shared" ref="G41" si="9">G43+G49+G50+G57+G62+G72+G73</f>
        <v>107541</v>
      </c>
      <c r="H41" s="529">
        <f t="shared" si="8"/>
        <v>106745</v>
      </c>
      <c r="I41" s="525">
        <f t="shared" si="2"/>
        <v>0.99259817186003474</v>
      </c>
    </row>
    <row r="42" spans="1:9" ht="12.75" customHeight="1">
      <c r="A42" s="202"/>
      <c r="B42" s="531"/>
      <c r="C42" s="206" t="s">
        <v>356</v>
      </c>
      <c r="D42" s="532"/>
      <c r="E42" s="530"/>
      <c r="F42" s="530"/>
      <c r="G42" s="530"/>
      <c r="H42" s="530"/>
      <c r="I42" s="526" t="str">
        <f t="shared" si="2"/>
        <v xml:space="preserve">  </v>
      </c>
    </row>
    <row r="43" spans="1:9" ht="25.5" customHeight="1">
      <c r="B43" s="212" t="s">
        <v>357</v>
      </c>
      <c r="C43" s="209" t="s">
        <v>358</v>
      </c>
      <c r="D43" s="345" t="s">
        <v>359</v>
      </c>
      <c r="E43" s="307">
        <f>E44+E45+E46+E47+E48</f>
        <v>8794</v>
      </c>
      <c r="F43" s="307">
        <f t="shared" ref="F43:H43" si="10">F44+F45+F46+F47+F48</f>
        <v>11700</v>
      </c>
      <c r="G43" s="307">
        <f t="shared" si="10"/>
        <v>11700</v>
      </c>
      <c r="H43" s="307">
        <f t="shared" si="10"/>
        <v>9655</v>
      </c>
      <c r="I43" s="211">
        <f t="shared" si="2"/>
        <v>0.82521367521367517</v>
      </c>
    </row>
    <row r="44" spans="1:9" ht="20.100000000000001" customHeight="1">
      <c r="B44" s="212">
        <v>10</v>
      </c>
      <c r="C44" s="209" t="s">
        <v>360</v>
      </c>
      <c r="D44" s="345" t="s">
        <v>361</v>
      </c>
      <c r="E44" s="307">
        <v>5092</v>
      </c>
      <c r="F44" s="308">
        <v>6900</v>
      </c>
      <c r="G44" s="307">
        <v>6900</v>
      </c>
      <c r="H44" s="308">
        <v>5913</v>
      </c>
      <c r="I44" s="211">
        <f>(H44/G44)</f>
        <v>0.85695652173913039</v>
      </c>
    </row>
    <row r="45" spans="1:9" ht="20.100000000000001" customHeight="1">
      <c r="B45" s="212" t="s">
        <v>362</v>
      </c>
      <c r="C45" s="209" t="s">
        <v>363</v>
      </c>
      <c r="D45" s="345" t="s">
        <v>364</v>
      </c>
      <c r="E45" s="307">
        <v>2043</v>
      </c>
      <c r="F45" s="308">
        <v>3000</v>
      </c>
      <c r="G45" s="307">
        <v>3000</v>
      </c>
      <c r="H45" s="308">
        <v>2043</v>
      </c>
      <c r="I45" s="211">
        <f>(H45/G45)</f>
        <v>0.68100000000000005</v>
      </c>
    </row>
    <row r="46" spans="1:9" ht="20.100000000000001" customHeight="1">
      <c r="B46" s="212">
        <v>13</v>
      </c>
      <c r="C46" s="209" t="s">
        <v>365</v>
      </c>
      <c r="D46" s="345" t="s">
        <v>366</v>
      </c>
      <c r="E46" s="307">
        <v>1587</v>
      </c>
      <c r="F46" s="308">
        <v>1800</v>
      </c>
      <c r="G46" s="307">
        <v>1800</v>
      </c>
      <c r="H46" s="308">
        <v>1649</v>
      </c>
      <c r="I46" s="211">
        <f>IFERROR(H46/G46,"  ")</f>
        <v>0.9161111111111111</v>
      </c>
    </row>
    <row r="47" spans="1:9" ht="20.100000000000001" customHeight="1">
      <c r="B47" s="212" t="s">
        <v>367</v>
      </c>
      <c r="C47" s="209" t="s">
        <v>368</v>
      </c>
      <c r="D47" s="345" t="s">
        <v>369</v>
      </c>
      <c r="E47" s="307">
        <v>72</v>
      </c>
      <c r="F47" s="308"/>
      <c r="G47" s="307"/>
      <c r="H47" s="308">
        <v>50</v>
      </c>
      <c r="I47" s="211" t="str">
        <f t="shared" si="2"/>
        <v xml:space="preserve">  </v>
      </c>
    </row>
    <row r="48" spans="1:9" ht="20.100000000000001" customHeight="1">
      <c r="B48" s="212" t="s">
        <v>370</v>
      </c>
      <c r="C48" s="209" t="s">
        <v>371</v>
      </c>
      <c r="D48" s="345" t="s">
        <v>372</v>
      </c>
      <c r="E48" s="307"/>
      <c r="F48" s="308"/>
      <c r="G48" s="307"/>
      <c r="H48" s="308"/>
      <c r="I48" s="211" t="str">
        <f t="shared" si="2"/>
        <v xml:space="preserve">  </v>
      </c>
    </row>
    <row r="49" spans="1:9" ht="25.5" customHeight="1">
      <c r="A49" s="202"/>
      <c r="B49" s="203">
        <v>14</v>
      </c>
      <c r="C49" s="209" t="s">
        <v>373</v>
      </c>
      <c r="D49" s="345" t="s">
        <v>374</v>
      </c>
      <c r="E49" s="307"/>
      <c r="F49" s="308"/>
      <c r="G49" s="307"/>
      <c r="H49" s="308"/>
      <c r="I49" s="211" t="str">
        <f t="shared" si="2"/>
        <v xml:space="preserve">  </v>
      </c>
    </row>
    <row r="50" spans="1:9" ht="20.100000000000001" customHeight="1">
      <c r="A50" s="202"/>
      <c r="B50" s="531">
        <v>20</v>
      </c>
      <c r="C50" s="207" t="s">
        <v>375</v>
      </c>
      <c r="D50" s="532" t="s">
        <v>376</v>
      </c>
      <c r="E50" s="529">
        <f>E52+E53+E54+E55+E56</f>
        <v>75786</v>
      </c>
      <c r="F50" s="529">
        <f t="shared" ref="F50:H50" si="11">F52+F53+F54+F55+F56</f>
        <v>90000</v>
      </c>
      <c r="G50" s="529">
        <f t="shared" ref="G50" si="12">G52+G53+G54+G55+G56</f>
        <v>90000</v>
      </c>
      <c r="H50" s="529">
        <f t="shared" si="11"/>
        <v>88908</v>
      </c>
      <c r="I50" s="527">
        <f>(H50/G50)</f>
        <v>0.98786666666666667</v>
      </c>
    </row>
    <row r="51" spans="1:9" ht="12" customHeight="1">
      <c r="A51" s="202"/>
      <c r="B51" s="531"/>
      <c r="C51" s="208" t="s">
        <v>377</v>
      </c>
      <c r="D51" s="532"/>
      <c r="E51" s="530"/>
      <c r="F51" s="530"/>
      <c r="G51" s="530"/>
      <c r="H51" s="530"/>
      <c r="I51" s="528"/>
    </row>
    <row r="52" spans="1:9" ht="20.100000000000001" customHeight="1">
      <c r="A52" s="202"/>
      <c r="B52" s="203">
        <v>204</v>
      </c>
      <c r="C52" s="209" t="s">
        <v>378</v>
      </c>
      <c r="D52" s="345" t="s">
        <v>379</v>
      </c>
      <c r="E52" s="307">
        <v>75786</v>
      </c>
      <c r="F52" s="308">
        <v>90000</v>
      </c>
      <c r="G52" s="307">
        <v>90000</v>
      </c>
      <c r="H52" s="308">
        <v>88908</v>
      </c>
      <c r="I52" s="211">
        <f>(H52/G52)</f>
        <v>0.98786666666666667</v>
      </c>
    </row>
    <row r="53" spans="1:9" ht="20.100000000000001" customHeight="1">
      <c r="A53" s="202"/>
      <c r="B53" s="203">
        <v>205</v>
      </c>
      <c r="C53" s="209" t="s">
        <v>380</v>
      </c>
      <c r="D53" s="345" t="s">
        <v>381</v>
      </c>
      <c r="E53" s="307"/>
      <c r="F53" s="308"/>
      <c r="G53" s="307"/>
      <c r="H53" s="308"/>
      <c r="I53" s="211" t="str">
        <f t="shared" si="2"/>
        <v xml:space="preserve">  </v>
      </c>
    </row>
    <row r="54" spans="1:9" ht="25.5" customHeight="1">
      <c r="A54" s="202"/>
      <c r="B54" s="203" t="s">
        <v>382</v>
      </c>
      <c r="C54" s="209" t="s">
        <v>383</v>
      </c>
      <c r="D54" s="345" t="s">
        <v>384</v>
      </c>
      <c r="E54" s="307"/>
      <c r="F54" s="308"/>
      <c r="G54" s="307"/>
      <c r="H54" s="308"/>
      <c r="I54" s="211" t="str">
        <f t="shared" si="2"/>
        <v xml:space="preserve">  </v>
      </c>
    </row>
    <row r="55" spans="1:9" ht="25.5" customHeight="1">
      <c r="A55" s="202"/>
      <c r="B55" s="203" t="s">
        <v>385</v>
      </c>
      <c r="C55" s="209" t="s">
        <v>386</v>
      </c>
      <c r="D55" s="345" t="s">
        <v>387</v>
      </c>
      <c r="E55" s="307"/>
      <c r="F55" s="308"/>
      <c r="G55" s="307"/>
      <c r="H55" s="308"/>
      <c r="I55" s="211" t="str">
        <f t="shared" si="2"/>
        <v xml:space="preserve">  </v>
      </c>
    </row>
    <row r="56" spans="1:9" ht="20.100000000000001" customHeight="1">
      <c r="A56" s="202"/>
      <c r="B56" s="203">
        <v>206</v>
      </c>
      <c r="C56" s="209" t="s">
        <v>388</v>
      </c>
      <c r="D56" s="345" t="s">
        <v>389</v>
      </c>
      <c r="E56" s="307"/>
      <c r="F56" s="308"/>
      <c r="G56" s="307"/>
      <c r="H56" s="308"/>
      <c r="I56" s="211" t="str">
        <f t="shared" si="2"/>
        <v xml:space="preserve">  </v>
      </c>
    </row>
    <row r="57" spans="1:9" ht="20.100000000000001" customHeight="1">
      <c r="A57" s="202"/>
      <c r="B57" s="531" t="s">
        <v>390</v>
      </c>
      <c r="C57" s="207" t="s">
        <v>391</v>
      </c>
      <c r="D57" s="532" t="s">
        <v>392</v>
      </c>
      <c r="E57" s="529">
        <f>E59+E60+E61</f>
        <v>1265</v>
      </c>
      <c r="F57" s="529">
        <f t="shared" ref="F57:H57" si="13">F59+F60+F61</f>
        <v>941</v>
      </c>
      <c r="G57" s="529">
        <f t="shared" ref="G57" si="14">G59+G60+G61</f>
        <v>941</v>
      </c>
      <c r="H57" s="529">
        <f t="shared" si="13"/>
        <v>1752</v>
      </c>
      <c r="I57" s="525">
        <f>IFERROR(H57/G57,"  ")</f>
        <v>1.8618490967056323</v>
      </c>
    </row>
    <row r="58" spans="1:9" ht="12" customHeight="1">
      <c r="A58" s="202"/>
      <c r="B58" s="531"/>
      <c r="C58" s="208" t="s">
        <v>393</v>
      </c>
      <c r="D58" s="532"/>
      <c r="E58" s="530"/>
      <c r="F58" s="530"/>
      <c r="G58" s="530"/>
      <c r="H58" s="530"/>
      <c r="I58" s="526" t="str">
        <f t="shared" si="2"/>
        <v xml:space="preserve">  </v>
      </c>
    </row>
    <row r="59" spans="1:9" ht="23.25" customHeight="1">
      <c r="B59" s="212" t="s">
        <v>394</v>
      </c>
      <c r="C59" s="209" t="s">
        <v>395</v>
      </c>
      <c r="D59" s="345" t="s">
        <v>396</v>
      </c>
      <c r="E59" s="307">
        <v>1265</v>
      </c>
      <c r="F59" s="308">
        <v>941</v>
      </c>
      <c r="G59" s="307">
        <v>941</v>
      </c>
      <c r="H59" s="308">
        <v>1752</v>
      </c>
      <c r="I59" s="211">
        <f>(H59/G59)</f>
        <v>1.8618490967056323</v>
      </c>
    </row>
    <row r="60" spans="1:9" ht="20.100000000000001" customHeight="1">
      <c r="B60" s="212">
        <v>223</v>
      </c>
      <c r="C60" s="209" t="s">
        <v>397</v>
      </c>
      <c r="D60" s="345" t="s">
        <v>398</v>
      </c>
      <c r="E60" s="307"/>
      <c r="F60" s="308"/>
      <c r="G60" s="307"/>
      <c r="H60" s="308"/>
      <c r="I60" s="211" t="str">
        <f t="shared" si="2"/>
        <v xml:space="preserve">  </v>
      </c>
    </row>
    <row r="61" spans="1:9" ht="25.5" customHeight="1">
      <c r="A61" s="202"/>
      <c r="B61" s="203">
        <v>224</v>
      </c>
      <c r="C61" s="209" t="s">
        <v>399</v>
      </c>
      <c r="D61" s="345" t="s">
        <v>400</v>
      </c>
      <c r="E61" s="307"/>
      <c r="F61" s="308"/>
      <c r="G61" s="307"/>
      <c r="H61" s="308"/>
      <c r="I61" s="211"/>
    </row>
    <row r="62" spans="1:9" ht="20.100000000000001" customHeight="1">
      <c r="A62" s="202"/>
      <c r="B62" s="531">
        <v>23</v>
      </c>
      <c r="C62" s="207" t="s">
        <v>401</v>
      </c>
      <c r="D62" s="532" t="s">
        <v>402</v>
      </c>
      <c r="E62" s="500"/>
      <c r="F62" s="498"/>
      <c r="G62" s="500"/>
      <c r="H62" s="498"/>
      <c r="I62" s="490" t="str">
        <f t="shared" si="2"/>
        <v xml:space="preserve">  </v>
      </c>
    </row>
    <row r="63" spans="1:9" ht="20.100000000000001" customHeight="1">
      <c r="A63" s="202"/>
      <c r="B63" s="531"/>
      <c r="C63" s="208" t="s">
        <v>403</v>
      </c>
      <c r="D63" s="532"/>
      <c r="E63" s="501"/>
      <c r="F63" s="499"/>
      <c r="G63" s="501"/>
      <c r="H63" s="499"/>
      <c r="I63" s="491" t="str">
        <f t="shared" si="2"/>
        <v xml:space="preserve">  </v>
      </c>
    </row>
    <row r="64" spans="1:9" ht="25.5" customHeight="1">
      <c r="B64" s="212">
        <v>230</v>
      </c>
      <c r="C64" s="209" t="s">
        <v>404</v>
      </c>
      <c r="D64" s="345" t="s">
        <v>405</v>
      </c>
      <c r="E64" s="307"/>
      <c r="F64" s="308"/>
      <c r="G64" s="307"/>
      <c r="H64" s="308"/>
      <c r="I64" s="211" t="str">
        <f t="shared" si="2"/>
        <v xml:space="preserve">  </v>
      </c>
    </row>
    <row r="65" spans="1:9" ht="25.5" customHeight="1">
      <c r="B65" s="212">
        <v>231</v>
      </c>
      <c r="C65" s="209" t="s">
        <v>406</v>
      </c>
      <c r="D65" s="345" t="s">
        <v>407</v>
      </c>
      <c r="E65" s="307"/>
      <c r="F65" s="308"/>
      <c r="G65" s="307"/>
      <c r="H65" s="308"/>
      <c r="I65" s="211" t="str">
        <f t="shared" si="2"/>
        <v xml:space="preserve">  </v>
      </c>
    </row>
    <row r="66" spans="1:9" ht="20.100000000000001" customHeight="1">
      <c r="B66" s="212" t="s">
        <v>408</v>
      </c>
      <c r="C66" s="209" t="s">
        <v>409</v>
      </c>
      <c r="D66" s="345" t="s">
        <v>410</v>
      </c>
      <c r="E66" s="307"/>
      <c r="F66" s="308"/>
      <c r="G66" s="307"/>
      <c r="H66" s="308"/>
      <c r="I66" s="211" t="str">
        <f t="shared" si="2"/>
        <v xml:space="preserve">  </v>
      </c>
    </row>
    <row r="67" spans="1:9" ht="25.5" customHeight="1">
      <c r="B67" s="212" t="s">
        <v>411</v>
      </c>
      <c r="C67" s="209" t="s">
        <v>412</v>
      </c>
      <c r="D67" s="345" t="s">
        <v>413</v>
      </c>
      <c r="E67" s="307"/>
      <c r="F67" s="308"/>
      <c r="G67" s="307"/>
      <c r="H67" s="308"/>
      <c r="I67" s="211" t="str">
        <f t="shared" si="2"/>
        <v xml:space="preserve">  </v>
      </c>
    </row>
    <row r="68" spans="1:9" ht="25.5" customHeight="1">
      <c r="B68" s="212">
        <v>235</v>
      </c>
      <c r="C68" s="209" t="s">
        <v>414</v>
      </c>
      <c r="D68" s="345" t="s">
        <v>415</v>
      </c>
      <c r="E68" s="307"/>
      <c r="F68" s="308"/>
      <c r="G68" s="307"/>
      <c r="H68" s="308"/>
      <c r="I68" s="211" t="str">
        <f t="shared" si="2"/>
        <v xml:space="preserve">  </v>
      </c>
    </row>
    <row r="69" spans="1:9" ht="25.5" customHeight="1">
      <c r="B69" s="212" t="s">
        <v>416</v>
      </c>
      <c r="C69" s="209" t="s">
        <v>417</v>
      </c>
      <c r="D69" s="345" t="s">
        <v>418</v>
      </c>
      <c r="E69" s="307"/>
      <c r="F69" s="308"/>
      <c r="G69" s="307"/>
      <c r="H69" s="308"/>
      <c r="I69" s="211" t="str">
        <f t="shared" si="2"/>
        <v xml:space="preserve">  </v>
      </c>
    </row>
    <row r="70" spans="1:9" ht="25.5" customHeight="1">
      <c r="B70" s="212">
        <v>237</v>
      </c>
      <c r="C70" s="209" t="s">
        <v>419</v>
      </c>
      <c r="D70" s="345" t="s">
        <v>420</v>
      </c>
      <c r="E70" s="307"/>
      <c r="F70" s="308"/>
      <c r="G70" s="307"/>
      <c r="H70" s="308"/>
      <c r="I70" s="211" t="str">
        <f t="shared" si="2"/>
        <v xml:space="preserve">  </v>
      </c>
    </row>
    <row r="71" spans="1:9" ht="20.100000000000001" customHeight="1">
      <c r="B71" s="212" t="s">
        <v>421</v>
      </c>
      <c r="C71" s="209" t="s">
        <v>422</v>
      </c>
      <c r="D71" s="345" t="s">
        <v>423</v>
      </c>
      <c r="E71" s="307"/>
      <c r="F71" s="308"/>
      <c r="G71" s="307"/>
      <c r="H71" s="308"/>
      <c r="I71" s="211" t="str">
        <f t="shared" si="2"/>
        <v xml:space="preserve">  </v>
      </c>
    </row>
    <row r="72" spans="1:9" ht="20.100000000000001" customHeight="1">
      <c r="B72" s="212">
        <v>24</v>
      </c>
      <c r="C72" s="209" t="s">
        <v>424</v>
      </c>
      <c r="D72" s="345" t="s">
        <v>425</v>
      </c>
      <c r="E72" s="307">
        <v>1611</v>
      </c>
      <c r="F72" s="308">
        <v>1000</v>
      </c>
      <c r="G72" s="307">
        <v>1000</v>
      </c>
      <c r="H72" s="308">
        <v>2901</v>
      </c>
      <c r="I72" s="211">
        <f t="shared" si="2"/>
        <v>2.9009999999999998</v>
      </c>
    </row>
    <row r="73" spans="1:9" ht="25.5" customHeight="1">
      <c r="B73" s="212" t="s">
        <v>426</v>
      </c>
      <c r="C73" s="209" t="s">
        <v>427</v>
      </c>
      <c r="D73" s="345" t="s">
        <v>428</v>
      </c>
      <c r="E73" s="307">
        <v>2738</v>
      </c>
      <c r="F73" s="308">
        <v>3900</v>
      </c>
      <c r="G73" s="307">
        <v>3900</v>
      </c>
      <c r="H73" s="308">
        <v>3529</v>
      </c>
      <c r="I73" s="211">
        <f t="shared" si="2"/>
        <v>0.90487179487179492</v>
      </c>
    </row>
    <row r="74" spans="1:9" ht="25.5" customHeight="1">
      <c r="B74" s="212"/>
      <c r="C74" s="200" t="s">
        <v>429</v>
      </c>
      <c r="D74" s="345" t="s">
        <v>430</v>
      </c>
      <c r="E74" s="307">
        <f>E8+E40+E41+E9</f>
        <v>228372</v>
      </c>
      <c r="F74" s="307">
        <f t="shared" ref="F74:H74" si="15">F8+F40+F41+F9</f>
        <v>241341</v>
      </c>
      <c r="G74" s="307">
        <f t="shared" ref="G74" si="16">G8+G40+G41+G9</f>
        <v>241341</v>
      </c>
      <c r="H74" s="307">
        <f t="shared" si="15"/>
        <v>233628</v>
      </c>
      <c r="I74" s="211">
        <f t="shared" ref="I74" si="17">IFERROR(H74/G74,"  ")</f>
        <v>0.96804107051847799</v>
      </c>
    </row>
    <row r="75" spans="1:9" ht="20.100000000000001" customHeight="1">
      <c r="B75" s="212">
        <v>88</v>
      </c>
      <c r="C75" s="200" t="s">
        <v>431</v>
      </c>
      <c r="D75" s="345" t="s">
        <v>432</v>
      </c>
      <c r="E75" s="307">
        <v>45616</v>
      </c>
      <c r="F75" s="308">
        <v>48616</v>
      </c>
      <c r="G75" s="307">
        <v>48616</v>
      </c>
      <c r="H75" s="308">
        <v>48616</v>
      </c>
      <c r="I75" s="211">
        <f>(H75/G75)</f>
        <v>1</v>
      </c>
    </row>
    <row r="76" spans="1:9" ht="20.100000000000001" customHeight="1">
      <c r="A76" s="202"/>
      <c r="B76" s="213"/>
      <c r="C76" s="200" t="s">
        <v>66</v>
      </c>
      <c r="D76" s="346"/>
      <c r="E76" s="307"/>
      <c r="F76" s="308"/>
      <c r="G76" s="307"/>
      <c r="H76" s="308"/>
      <c r="I76" s="211" t="str">
        <f t="shared" ref="I76:I136" si="18">IFERROR(H76/G76,"  ")</f>
        <v xml:space="preserve">  </v>
      </c>
    </row>
    <row r="77" spans="1:9" ht="20.100000000000001" customHeight="1">
      <c r="A77" s="202"/>
      <c r="B77" s="531"/>
      <c r="C77" s="205" t="s">
        <v>433</v>
      </c>
      <c r="D77" s="532" t="s">
        <v>133</v>
      </c>
      <c r="E77" s="529">
        <f>E79+E80+E81+E82+E83+E84+E85</f>
        <v>93798</v>
      </c>
      <c r="F77" s="529">
        <f t="shared" ref="F77:H77" si="19">F79+F80+F81+F82+F83+F84+F85</f>
        <v>91831</v>
      </c>
      <c r="G77" s="529">
        <f t="shared" ref="G77" si="20">G79+G80+G81+G82+G83+G84+G85</f>
        <v>91831</v>
      </c>
      <c r="H77" s="529">
        <f t="shared" si="19"/>
        <v>90797</v>
      </c>
      <c r="I77" s="525">
        <f t="shared" si="18"/>
        <v>0.98874018577604517</v>
      </c>
    </row>
    <row r="78" spans="1:9" ht="20.100000000000001" customHeight="1">
      <c r="A78" s="202"/>
      <c r="B78" s="531"/>
      <c r="C78" s="206" t="s">
        <v>434</v>
      </c>
      <c r="D78" s="532"/>
      <c r="E78" s="530"/>
      <c r="F78" s="530"/>
      <c r="G78" s="530"/>
      <c r="H78" s="530"/>
      <c r="I78" s="526" t="str">
        <f t="shared" si="18"/>
        <v xml:space="preserve">  </v>
      </c>
    </row>
    <row r="79" spans="1:9" ht="20.100000000000001" customHeight="1">
      <c r="A79" s="202"/>
      <c r="B79" s="203" t="s">
        <v>435</v>
      </c>
      <c r="C79" s="209" t="s">
        <v>436</v>
      </c>
      <c r="D79" s="345" t="s">
        <v>134</v>
      </c>
      <c r="E79" s="307">
        <v>72638</v>
      </c>
      <c r="F79" s="308">
        <v>72638</v>
      </c>
      <c r="G79" s="307">
        <v>72638</v>
      </c>
      <c r="H79" s="308">
        <v>72638</v>
      </c>
      <c r="I79" s="211">
        <f>(H79/G79)</f>
        <v>1</v>
      </c>
    </row>
    <row r="80" spans="1:9" ht="20.100000000000001" customHeight="1">
      <c r="B80" s="212">
        <v>31</v>
      </c>
      <c r="C80" s="209" t="s">
        <v>437</v>
      </c>
      <c r="D80" s="345" t="s">
        <v>135</v>
      </c>
      <c r="E80" s="307"/>
      <c r="F80" s="308"/>
      <c r="G80" s="307"/>
      <c r="H80" s="308"/>
      <c r="I80" s="211" t="str">
        <f t="shared" si="18"/>
        <v xml:space="preserve">  </v>
      </c>
    </row>
    <row r="81" spans="1:9" ht="20.100000000000001" customHeight="1">
      <c r="B81" s="212">
        <v>306</v>
      </c>
      <c r="C81" s="209" t="s">
        <v>438</v>
      </c>
      <c r="D81" s="345" t="s">
        <v>136</v>
      </c>
      <c r="E81" s="307"/>
      <c r="F81" s="308"/>
      <c r="G81" s="307"/>
      <c r="H81" s="308"/>
      <c r="I81" s="211" t="str">
        <f t="shared" si="18"/>
        <v xml:space="preserve">  </v>
      </c>
    </row>
    <row r="82" spans="1:9" ht="20.100000000000001" customHeight="1">
      <c r="B82" s="212">
        <v>32</v>
      </c>
      <c r="C82" s="209" t="s">
        <v>439</v>
      </c>
      <c r="D82" s="345" t="s">
        <v>137</v>
      </c>
      <c r="E82" s="307">
        <v>2956</v>
      </c>
      <c r="F82" s="308">
        <v>2956</v>
      </c>
      <c r="G82" s="307">
        <v>2956</v>
      </c>
      <c r="H82" s="308">
        <v>2956</v>
      </c>
      <c r="I82" s="211">
        <v>1</v>
      </c>
    </row>
    <row r="83" spans="1:9" ht="58.5" customHeight="1">
      <c r="B83" s="212" t="s">
        <v>440</v>
      </c>
      <c r="C83" s="209" t="s">
        <v>441</v>
      </c>
      <c r="D83" s="345" t="s">
        <v>138</v>
      </c>
      <c r="E83" s="307"/>
      <c r="F83" s="308"/>
      <c r="G83" s="307"/>
      <c r="H83" s="308"/>
      <c r="I83" s="211" t="str">
        <f t="shared" si="18"/>
        <v xml:space="preserve">  </v>
      </c>
    </row>
    <row r="84" spans="1:9" ht="49.5" customHeight="1">
      <c r="B84" s="212" t="s">
        <v>442</v>
      </c>
      <c r="C84" s="209" t="s">
        <v>443</v>
      </c>
      <c r="D84" s="345" t="s">
        <v>139</v>
      </c>
      <c r="E84" s="307"/>
      <c r="F84" s="308"/>
      <c r="G84" s="307"/>
      <c r="H84" s="308"/>
      <c r="I84" s="211" t="str">
        <f t="shared" si="18"/>
        <v xml:space="preserve">  </v>
      </c>
    </row>
    <row r="85" spans="1:9" ht="20.100000000000001" customHeight="1">
      <c r="B85" s="212">
        <v>34</v>
      </c>
      <c r="C85" s="209" t="s">
        <v>444</v>
      </c>
      <c r="D85" s="345" t="s">
        <v>140</v>
      </c>
      <c r="E85" s="307">
        <f>E86+E87</f>
        <v>18204</v>
      </c>
      <c r="F85" s="307">
        <f t="shared" ref="F85:H85" si="21">F86+F87</f>
        <v>16237</v>
      </c>
      <c r="G85" s="307">
        <f t="shared" si="21"/>
        <v>16237</v>
      </c>
      <c r="H85" s="307">
        <f t="shared" si="21"/>
        <v>15203</v>
      </c>
      <c r="I85" s="211">
        <f t="shared" si="18"/>
        <v>0.9363182853975488</v>
      </c>
    </row>
    <row r="86" spans="1:9" ht="20.100000000000001" customHeight="1">
      <c r="B86" s="212">
        <v>340</v>
      </c>
      <c r="C86" s="209" t="s">
        <v>150</v>
      </c>
      <c r="D86" s="345" t="s">
        <v>141</v>
      </c>
      <c r="E86" s="307">
        <v>14373</v>
      </c>
      <c r="F86" s="308">
        <v>14373</v>
      </c>
      <c r="G86" s="307">
        <v>14373</v>
      </c>
      <c r="H86" s="308">
        <v>14373</v>
      </c>
      <c r="I86" s="211">
        <v>1</v>
      </c>
    </row>
    <row r="87" spans="1:9" ht="20.100000000000001" customHeight="1">
      <c r="B87" s="212">
        <v>341</v>
      </c>
      <c r="C87" s="209" t="s">
        <v>445</v>
      </c>
      <c r="D87" s="345" t="s">
        <v>142</v>
      </c>
      <c r="E87" s="307">
        <v>3831</v>
      </c>
      <c r="F87" s="308">
        <v>1864</v>
      </c>
      <c r="G87" s="307">
        <v>1864</v>
      </c>
      <c r="H87" s="308">
        <v>830</v>
      </c>
      <c r="I87" s="211">
        <v>1</v>
      </c>
    </row>
    <row r="88" spans="1:9" ht="20.100000000000001" customHeight="1">
      <c r="B88" s="212"/>
      <c r="C88" s="209" t="s">
        <v>446</v>
      </c>
      <c r="D88" s="345" t="s">
        <v>143</v>
      </c>
      <c r="E88" s="307"/>
      <c r="F88" s="308"/>
      <c r="G88" s="307"/>
      <c r="H88" s="308"/>
      <c r="I88" s="211" t="str">
        <f t="shared" si="18"/>
        <v xml:space="preserve">  </v>
      </c>
    </row>
    <row r="89" spans="1:9" ht="20.100000000000001" customHeight="1">
      <c r="B89" s="212">
        <v>35</v>
      </c>
      <c r="C89" s="209" t="s">
        <v>447</v>
      </c>
      <c r="D89" s="345" t="s">
        <v>144</v>
      </c>
      <c r="E89" s="307"/>
      <c r="F89" s="308"/>
      <c r="G89" s="307"/>
      <c r="H89" s="308"/>
      <c r="I89" s="211" t="str">
        <f t="shared" si="18"/>
        <v xml:space="preserve">  </v>
      </c>
    </row>
    <row r="90" spans="1:9" ht="20.100000000000001" customHeight="1">
      <c r="B90" s="212">
        <v>350</v>
      </c>
      <c r="C90" s="209" t="s">
        <v>448</v>
      </c>
      <c r="D90" s="345" t="s">
        <v>145</v>
      </c>
      <c r="E90" s="307"/>
      <c r="F90" s="308"/>
      <c r="G90" s="307"/>
      <c r="H90" s="308"/>
      <c r="I90" s="211" t="str">
        <f t="shared" si="18"/>
        <v xml:space="preserve">  </v>
      </c>
    </row>
    <row r="91" spans="1:9" ht="20.100000000000001" customHeight="1">
      <c r="A91" s="202"/>
      <c r="B91" s="203">
        <v>351</v>
      </c>
      <c r="C91" s="209" t="s">
        <v>156</v>
      </c>
      <c r="D91" s="345" t="s">
        <v>146</v>
      </c>
      <c r="E91" s="307"/>
      <c r="F91" s="308"/>
      <c r="G91" s="307"/>
      <c r="H91" s="308"/>
      <c r="I91" s="211" t="str">
        <f t="shared" si="18"/>
        <v xml:space="preserve">  </v>
      </c>
    </row>
    <row r="92" spans="1:9" ht="22.5" customHeight="1">
      <c r="A92" s="202"/>
      <c r="B92" s="531"/>
      <c r="C92" s="205" t="s">
        <v>449</v>
      </c>
      <c r="D92" s="532" t="s">
        <v>147</v>
      </c>
      <c r="E92" s="529">
        <f>E94+E99+E108</f>
        <v>57706</v>
      </c>
      <c r="F92" s="529">
        <f t="shared" ref="F92:H92" si="22">F94+F99+F108</f>
        <v>77141</v>
      </c>
      <c r="G92" s="529">
        <f t="shared" ref="G92" si="23">G94+G99+G108</f>
        <v>77141</v>
      </c>
      <c r="H92" s="529">
        <f t="shared" si="22"/>
        <v>71980</v>
      </c>
      <c r="I92" s="525">
        <f t="shared" si="18"/>
        <v>0.93309653750923638</v>
      </c>
    </row>
    <row r="93" spans="1:9" ht="13.5" customHeight="1">
      <c r="A93" s="202"/>
      <c r="B93" s="531"/>
      <c r="C93" s="206" t="s">
        <v>450</v>
      </c>
      <c r="D93" s="532"/>
      <c r="E93" s="530"/>
      <c r="F93" s="530"/>
      <c r="G93" s="530"/>
      <c r="H93" s="530"/>
      <c r="I93" s="526" t="str">
        <f t="shared" si="18"/>
        <v xml:space="preserve">  </v>
      </c>
    </row>
    <row r="94" spans="1:9" ht="20.100000000000001" customHeight="1">
      <c r="A94" s="202"/>
      <c r="B94" s="531">
        <v>40</v>
      </c>
      <c r="C94" s="207" t="s">
        <v>451</v>
      </c>
      <c r="D94" s="532" t="s">
        <v>148</v>
      </c>
      <c r="E94" s="529">
        <f>E96+E97+E98</f>
        <v>52703</v>
      </c>
      <c r="F94" s="529">
        <f t="shared" ref="F94:H94" si="24">F96+F97+F98</f>
        <v>64641</v>
      </c>
      <c r="G94" s="529">
        <f t="shared" ref="G94" si="25">G96+G97+G98</f>
        <v>64641</v>
      </c>
      <c r="H94" s="529">
        <f t="shared" si="24"/>
        <v>60647</v>
      </c>
      <c r="I94" s="525">
        <f t="shared" si="18"/>
        <v>0.93821258953295894</v>
      </c>
    </row>
    <row r="95" spans="1:9" ht="14.25" customHeight="1">
      <c r="A95" s="202"/>
      <c r="B95" s="531"/>
      <c r="C95" s="208" t="s">
        <v>452</v>
      </c>
      <c r="D95" s="532"/>
      <c r="E95" s="530"/>
      <c r="F95" s="530"/>
      <c r="G95" s="530"/>
      <c r="H95" s="530"/>
      <c r="I95" s="526" t="str">
        <f t="shared" si="18"/>
        <v xml:space="preserve">  </v>
      </c>
    </row>
    <row r="96" spans="1:9" ht="25.5" customHeight="1">
      <c r="A96" s="202"/>
      <c r="B96" s="203">
        <v>404</v>
      </c>
      <c r="C96" s="209" t="s">
        <v>453</v>
      </c>
      <c r="D96" s="345" t="s">
        <v>149</v>
      </c>
      <c r="E96" s="307">
        <v>26403</v>
      </c>
      <c r="F96" s="308">
        <v>30000</v>
      </c>
      <c r="G96" s="307">
        <v>30000</v>
      </c>
      <c r="H96" s="308">
        <v>26074</v>
      </c>
      <c r="I96" s="211">
        <f>(H96/G96)</f>
        <v>0.86913333333333331</v>
      </c>
    </row>
    <row r="97" spans="1:9" ht="20.100000000000001" customHeight="1">
      <c r="A97" s="202"/>
      <c r="B97" s="203">
        <v>400</v>
      </c>
      <c r="C97" s="209" t="s">
        <v>454</v>
      </c>
      <c r="D97" s="345" t="s">
        <v>151</v>
      </c>
      <c r="E97" s="307"/>
      <c r="F97" s="308"/>
      <c r="G97" s="307"/>
      <c r="H97" s="308"/>
      <c r="I97" s="211"/>
    </row>
    <row r="98" spans="1:9" ht="20.100000000000001" customHeight="1">
      <c r="A98" s="202"/>
      <c r="B98" s="203" t="s">
        <v>455</v>
      </c>
      <c r="C98" s="209" t="s">
        <v>456</v>
      </c>
      <c r="D98" s="345" t="s">
        <v>152</v>
      </c>
      <c r="E98" s="307">
        <v>26300</v>
      </c>
      <c r="F98" s="308">
        <v>34641</v>
      </c>
      <c r="G98" s="307">
        <v>34641</v>
      </c>
      <c r="H98" s="308">
        <v>34573</v>
      </c>
      <c r="I98" s="211">
        <f t="shared" ref="I98" si="26">(H98/G98)</f>
        <v>0.99803700816951013</v>
      </c>
    </row>
    <row r="99" spans="1:9" ht="20.100000000000001" customHeight="1">
      <c r="A99" s="202"/>
      <c r="B99" s="531">
        <v>41</v>
      </c>
      <c r="C99" s="207" t="s">
        <v>457</v>
      </c>
      <c r="D99" s="532" t="s">
        <v>153</v>
      </c>
      <c r="E99" s="529">
        <f>E101+E102+E103+E104+E105+E106+E107</f>
        <v>5003</v>
      </c>
      <c r="F99" s="529">
        <f t="shared" ref="F99:H99" si="27">F101+F102+F103+F104+F105+F106+F107</f>
        <v>12500</v>
      </c>
      <c r="G99" s="529">
        <f t="shared" ref="G99" si="28">G101+G102+G103+G104+G105+G106+G107</f>
        <v>12500</v>
      </c>
      <c r="H99" s="529">
        <f t="shared" si="27"/>
        <v>11333</v>
      </c>
      <c r="I99" s="525">
        <f t="shared" si="18"/>
        <v>0.90664</v>
      </c>
    </row>
    <row r="100" spans="1:9" ht="12" customHeight="1">
      <c r="A100" s="202"/>
      <c r="B100" s="531"/>
      <c r="C100" s="208" t="s">
        <v>458</v>
      </c>
      <c r="D100" s="532"/>
      <c r="E100" s="530"/>
      <c r="F100" s="530"/>
      <c r="G100" s="530"/>
      <c r="H100" s="530"/>
      <c r="I100" s="526" t="str">
        <f t="shared" si="18"/>
        <v xml:space="preserve">  </v>
      </c>
    </row>
    <row r="101" spans="1:9" ht="20.100000000000001" customHeight="1">
      <c r="B101" s="212">
        <v>410</v>
      </c>
      <c r="C101" s="209" t="s">
        <v>459</v>
      </c>
      <c r="D101" s="345" t="s">
        <v>154</v>
      </c>
      <c r="E101" s="307"/>
      <c r="F101" s="308"/>
      <c r="G101" s="307"/>
      <c r="H101" s="308"/>
      <c r="I101" s="211" t="str">
        <f t="shared" si="18"/>
        <v xml:space="preserve">  </v>
      </c>
    </row>
    <row r="102" spans="1:9" ht="36.75" customHeight="1">
      <c r="B102" s="212" t="s">
        <v>460</v>
      </c>
      <c r="C102" s="209" t="s">
        <v>461</v>
      </c>
      <c r="D102" s="345" t="s">
        <v>155</v>
      </c>
      <c r="E102" s="307"/>
      <c r="F102" s="308"/>
      <c r="G102" s="307"/>
      <c r="H102" s="308"/>
      <c r="I102" s="211" t="str">
        <f t="shared" si="18"/>
        <v xml:space="preserve">  </v>
      </c>
    </row>
    <row r="103" spans="1:9" ht="39" customHeight="1">
      <c r="B103" s="212" t="s">
        <v>460</v>
      </c>
      <c r="C103" s="209" t="s">
        <v>462</v>
      </c>
      <c r="D103" s="345" t="s">
        <v>157</v>
      </c>
      <c r="E103" s="307"/>
      <c r="F103" s="308"/>
      <c r="G103" s="307"/>
      <c r="H103" s="308"/>
      <c r="I103" s="211" t="str">
        <f t="shared" si="18"/>
        <v xml:space="preserve">  </v>
      </c>
    </row>
    <row r="104" spans="1:9" ht="25.5" customHeight="1">
      <c r="B104" s="212" t="s">
        <v>463</v>
      </c>
      <c r="C104" s="209" t="s">
        <v>464</v>
      </c>
      <c r="D104" s="345" t="s">
        <v>158</v>
      </c>
      <c r="E104" s="307">
        <v>5003</v>
      </c>
      <c r="F104" s="308">
        <v>12500</v>
      </c>
      <c r="G104" s="307">
        <v>12500</v>
      </c>
      <c r="H104" s="308">
        <v>11333</v>
      </c>
      <c r="I104" s="211">
        <f>(H104/G104)</f>
        <v>0.90664</v>
      </c>
    </row>
    <row r="105" spans="1:9" ht="25.5" customHeight="1">
      <c r="B105" s="212" t="s">
        <v>465</v>
      </c>
      <c r="C105" s="209" t="s">
        <v>466</v>
      </c>
      <c r="D105" s="345" t="s">
        <v>159</v>
      </c>
      <c r="E105" s="307"/>
      <c r="F105" s="308"/>
      <c r="G105" s="307"/>
      <c r="H105" s="308"/>
      <c r="I105" s="211" t="str">
        <f t="shared" si="18"/>
        <v xml:space="preserve">  </v>
      </c>
    </row>
    <row r="106" spans="1:9" ht="20.100000000000001" customHeight="1">
      <c r="B106" s="212">
        <v>413</v>
      </c>
      <c r="C106" s="209" t="s">
        <v>467</v>
      </c>
      <c r="D106" s="345" t="s">
        <v>160</v>
      </c>
      <c r="E106" s="307"/>
      <c r="F106" s="308"/>
      <c r="G106" s="307"/>
      <c r="H106" s="308"/>
      <c r="I106" s="211" t="str">
        <f t="shared" si="18"/>
        <v xml:space="preserve">  </v>
      </c>
    </row>
    <row r="107" spans="1:9" ht="20.100000000000001" customHeight="1">
      <c r="B107" s="212">
        <v>419</v>
      </c>
      <c r="C107" s="209" t="s">
        <v>468</v>
      </c>
      <c r="D107" s="345" t="s">
        <v>161</v>
      </c>
      <c r="E107" s="307"/>
      <c r="F107" s="308"/>
      <c r="G107" s="307"/>
      <c r="H107" s="308"/>
      <c r="I107" s="211" t="str">
        <f t="shared" si="18"/>
        <v xml:space="preserve">  </v>
      </c>
    </row>
    <row r="108" spans="1:9" ht="24" customHeight="1">
      <c r="B108" s="212" t="s">
        <v>469</v>
      </c>
      <c r="C108" s="209" t="s">
        <v>470</v>
      </c>
      <c r="D108" s="345" t="s">
        <v>162</v>
      </c>
      <c r="E108" s="307"/>
      <c r="F108" s="308"/>
      <c r="G108" s="307"/>
      <c r="H108" s="308"/>
      <c r="I108" s="211" t="str">
        <f t="shared" si="18"/>
        <v xml:space="preserve">  </v>
      </c>
    </row>
    <row r="109" spans="1:9" ht="20.100000000000001" customHeight="1">
      <c r="B109" s="212">
        <v>498</v>
      </c>
      <c r="C109" s="200" t="s">
        <v>471</v>
      </c>
      <c r="D109" s="345" t="s">
        <v>163</v>
      </c>
      <c r="E109" s="307"/>
      <c r="F109" s="308"/>
      <c r="G109" s="307"/>
      <c r="H109" s="308"/>
      <c r="I109" s="211" t="str">
        <f t="shared" si="18"/>
        <v xml:space="preserve">  </v>
      </c>
    </row>
    <row r="110" spans="1:9" ht="24" customHeight="1">
      <c r="A110" s="202"/>
      <c r="B110" s="203" t="s">
        <v>472</v>
      </c>
      <c r="C110" s="200" t="s">
        <v>473</v>
      </c>
      <c r="D110" s="345" t="s">
        <v>164</v>
      </c>
      <c r="E110" s="307"/>
      <c r="F110" s="308"/>
      <c r="G110" s="307"/>
      <c r="H110" s="308"/>
      <c r="I110" s="211" t="str">
        <f t="shared" si="18"/>
        <v xml:space="preserve">  </v>
      </c>
    </row>
    <row r="111" spans="1:9" ht="23.25" customHeight="1">
      <c r="A111" s="202"/>
      <c r="B111" s="531"/>
      <c r="C111" s="205" t="s">
        <v>474</v>
      </c>
      <c r="D111" s="532" t="s">
        <v>165</v>
      </c>
      <c r="E111" s="529">
        <f>E113+E114+E123+E124+E132+E137+E138</f>
        <v>76868</v>
      </c>
      <c r="F111" s="529">
        <f t="shared" ref="F111:H111" si="29">F113+F114+F123+F124+F132+F137+F138</f>
        <v>72369</v>
      </c>
      <c r="G111" s="529">
        <f t="shared" ref="G111" si="30">G113+G114+G123+G124+G132+G137+G138</f>
        <v>72369</v>
      </c>
      <c r="H111" s="529">
        <f t="shared" si="29"/>
        <v>70851</v>
      </c>
      <c r="I111" s="527">
        <f>(H111/G111)</f>
        <v>0.97902416780665757</v>
      </c>
    </row>
    <row r="112" spans="1:9" ht="13.5" customHeight="1">
      <c r="A112" s="202"/>
      <c r="B112" s="531"/>
      <c r="C112" s="206" t="s">
        <v>475</v>
      </c>
      <c r="D112" s="532"/>
      <c r="E112" s="530"/>
      <c r="F112" s="530"/>
      <c r="G112" s="530"/>
      <c r="H112" s="530"/>
      <c r="I112" s="528"/>
    </row>
    <row r="113" spans="1:9" ht="20.100000000000001" customHeight="1">
      <c r="A113" s="202"/>
      <c r="B113" s="203">
        <v>467</v>
      </c>
      <c r="C113" s="209" t="s">
        <v>476</v>
      </c>
      <c r="D113" s="345" t="s">
        <v>166</v>
      </c>
      <c r="E113" s="307"/>
      <c r="F113" s="308"/>
      <c r="G113" s="307"/>
      <c r="H113" s="308"/>
      <c r="I113" s="211" t="str">
        <f t="shared" si="18"/>
        <v xml:space="preserve">  </v>
      </c>
    </row>
    <row r="114" spans="1:9" ht="20.100000000000001" customHeight="1">
      <c r="A114" s="202"/>
      <c r="B114" s="531" t="s">
        <v>477</v>
      </c>
      <c r="C114" s="207" t="s">
        <v>478</v>
      </c>
      <c r="D114" s="532" t="s">
        <v>167</v>
      </c>
      <c r="E114" s="529">
        <f>E116+E117+E118+E119+E120+E121+E122</f>
        <v>8554</v>
      </c>
      <c r="F114" s="529">
        <f t="shared" ref="F114:H114" si="31">F116+F117+F118+F119+F120+F121+F122</f>
        <v>5300</v>
      </c>
      <c r="G114" s="529">
        <f t="shared" ref="G114" si="32">G116+G117+G118+G119+G120+G121+G122</f>
        <v>5300</v>
      </c>
      <c r="H114" s="529">
        <f t="shared" si="31"/>
        <v>4761</v>
      </c>
      <c r="I114" s="525">
        <f t="shared" si="18"/>
        <v>0.89830188679245282</v>
      </c>
    </row>
    <row r="115" spans="1:9" ht="15" customHeight="1">
      <c r="A115" s="202"/>
      <c r="B115" s="531"/>
      <c r="C115" s="208" t="s">
        <v>479</v>
      </c>
      <c r="D115" s="532"/>
      <c r="E115" s="530"/>
      <c r="F115" s="530"/>
      <c r="G115" s="530"/>
      <c r="H115" s="530"/>
      <c r="I115" s="526" t="str">
        <f t="shared" si="18"/>
        <v xml:space="preserve">  </v>
      </c>
    </row>
    <row r="116" spans="1:9" ht="25.5" customHeight="1">
      <c r="A116" s="202"/>
      <c r="B116" s="203" t="s">
        <v>480</v>
      </c>
      <c r="C116" s="209" t="s">
        <v>481</v>
      </c>
      <c r="D116" s="345" t="s">
        <v>168</v>
      </c>
      <c r="E116" s="307"/>
      <c r="F116" s="308"/>
      <c r="G116" s="307"/>
      <c r="H116" s="308"/>
      <c r="I116" s="211" t="str">
        <f t="shared" si="18"/>
        <v xml:space="preserve">  </v>
      </c>
    </row>
    <row r="117" spans="1:9" ht="25.5" customHeight="1">
      <c r="B117" s="212" t="s">
        <v>480</v>
      </c>
      <c r="C117" s="209" t="s">
        <v>482</v>
      </c>
      <c r="D117" s="345" t="s">
        <v>169</v>
      </c>
      <c r="E117" s="307"/>
      <c r="F117" s="308"/>
      <c r="G117" s="307"/>
      <c r="H117" s="308"/>
      <c r="I117" s="211" t="str">
        <f t="shared" si="18"/>
        <v xml:space="preserve">  </v>
      </c>
    </row>
    <row r="118" spans="1:9" ht="25.5" customHeight="1">
      <c r="B118" s="212" t="s">
        <v>483</v>
      </c>
      <c r="C118" s="209" t="s">
        <v>484</v>
      </c>
      <c r="D118" s="345" t="s">
        <v>170</v>
      </c>
      <c r="E118" s="307">
        <v>4045</v>
      </c>
      <c r="F118" s="308">
        <v>5300</v>
      </c>
      <c r="G118" s="307">
        <v>5300</v>
      </c>
      <c r="H118" s="308">
        <v>4761</v>
      </c>
      <c r="I118" s="211">
        <f>(H118/G118)</f>
        <v>0.89830188679245282</v>
      </c>
    </row>
    <row r="119" spans="1:9" ht="24.75" customHeight="1">
      <c r="B119" s="212" t="s">
        <v>485</v>
      </c>
      <c r="C119" s="209" t="s">
        <v>486</v>
      </c>
      <c r="D119" s="345" t="s">
        <v>171</v>
      </c>
      <c r="E119" s="307">
        <v>4509</v>
      </c>
      <c r="F119" s="308"/>
      <c r="G119" s="307"/>
      <c r="H119" s="308"/>
      <c r="I119" s="211" t="str">
        <f t="shared" si="18"/>
        <v xml:space="preserve">  </v>
      </c>
    </row>
    <row r="120" spans="1:9" ht="24.75" customHeight="1">
      <c r="B120" s="212" t="s">
        <v>487</v>
      </c>
      <c r="C120" s="209" t="s">
        <v>488</v>
      </c>
      <c r="D120" s="345" t="s">
        <v>172</v>
      </c>
      <c r="E120" s="307"/>
      <c r="F120" s="308"/>
      <c r="G120" s="307"/>
      <c r="H120" s="308"/>
      <c r="I120" s="211" t="str">
        <f t="shared" si="18"/>
        <v xml:space="preserve">  </v>
      </c>
    </row>
    <row r="121" spans="1:9" ht="20.100000000000001" customHeight="1">
      <c r="B121" s="212">
        <v>426</v>
      </c>
      <c r="C121" s="209" t="s">
        <v>489</v>
      </c>
      <c r="D121" s="345" t="s">
        <v>173</v>
      </c>
      <c r="E121" s="307"/>
      <c r="F121" s="308"/>
      <c r="G121" s="307"/>
      <c r="H121" s="308"/>
      <c r="I121" s="211" t="str">
        <f t="shared" si="18"/>
        <v xml:space="preserve">  </v>
      </c>
    </row>
    <row r="122" spans="1:9" ht="20.100000000000001" customHeight="1">
      <c r="B122" s="212">
        <v>428</v>
      </c>
      <c r="C122" s="209" t="s">
        <v>490</v>
      </c>
      <c r="D122" s="345" t="s">
        <v>174</v>
      </c>
      <c r="E122" s="307"/>
      <c r="F122" s="308"/>
      <c r="G122" s="307"/>
      <c r="H122" s="308"/>
      <c r="I122" s="211" t="str">
        <f t="shared" si="18"/>
        <v xml:space="preserve">  </v>
      </c>
    </row>
    <row r="123" spans="1:9" ht="20.100000000000001" customHeight="1">
      <c r="B123" s="212">
        <v>430</v>
      </c>
      <c r="C123" s="209" t="s">
        <v>491</v>
      </c>
      <c r="D123" s="345" t="s">
        <v>175</v>
      </c>
      <c r="E123" s="307">
        <v>302</v>
      </c>
      <c r="F123" s="308"/>
      <c r="G123" s="307"/>
      <c r="H123" s="308">
        <v>117</v>
      </c>
      <c r="I123" s="211" t="str">
        <f t="shared" si="18"/>
        <v xml:space="preserve">  </v>
      </c>
    </row>
    <row r="124" spans="1:9" ht="20.100000000000001" customHeight="1">
      <c r="A124" s="202"/>
      <c r="B124" s="531" t="s">
        <v>492</v>
      </c>
      <c r="C124" s="207" t="s">
        <v>493</v>
      </c>
      <c r="D124" s="532" t="s">
        <v>176</v>
      </c>
      <c r="E124" s="529">
        <f>E126+E127+E128+E129+E130+E131</f>
        <v>53303</v>
      </c>
      <c r="F124" s="529">
        <f t="shared" ref="F124:H124" si="33">F126+F127+F128+F129+F130+F131</f>
        <v>52000</v>
      </c>
      <c r="G124" s="529">
        <f t="shared" ref="G124" si="34">G126+G127+G128+G129+G130+G131</f>
        <v>52000</v>
      </c>
      <c r="H124" s="529">
        <f t="shared" si="33"/>
        <v>52073</v>
      </c>
      <c r="I124" s="525">
        <f t="shared" si="18"/>
        <v>1.0014038461538461</v>
      </c>
    </row>
    <row r="125" spans="1:9" ht="12.75" customHeight="1">
      <c r="A125" s="202"/>
      <c r="B125" s="531"/>
      <c r="C125" s="208" t="s">
        <v>494</v>
      </c>
      <c r="D125" s="532"/>
      <c r="E125" s="530"/>
      <c r="F125" s="530"/>
      <c r="G125" s="530"/>
      <c r="H125" s="530"/>
      <c r="I125" s="526" t="str">
        <f t="shared" si="18"/>
        <v xml:space="preserve">  </v>
      </c>
    </row>
    <row r="126" spans="1:9" ht="24.75" customHeight="1">
      <c r="B126" s="212" t="s">
        <v>495</v>
      </c>
      <c r="C126" s="209" t="s">
        <v>496</v>
      </c>
      <c r="D126" s="345" t="s">
        <v>177</v>
      </c>
      <c r="E126" s="307"/>
      <c r="F126" s="308"/>
      <c r="G126" s="307"/>
      <c r="H126" s="308"/>
      <c r="I126" s="211" t="str">
        <f t="shared" si="18"/>
        <v xml:space="preserve">  </v>
      </c>
    </row>
    <row r="127" spans="1:9" ht="24.75" customHeight="1">
      <c r="B127" s="212" t="s">
        <v>497</v>
      </c>
      <c r="C127" s="209" t="s">
        <v>498</v>
      </c>
      <c r="D127" s="345" t="s">
        <v>178</v>
      </c>
      <c r="E127" s="307"/>
      <c r="F127" s="308"/>
      <c r="G127" s="307"/>
      <c r="H127" s="308"/>
      <c r="I127" s="211" t="str">
        <f t="shared" si="18"/>
        <v xml:space="preserve">  </v>
      </c>
    </row>
    <row r="128" spans="1:9" ht="20.100000000000001" customHeight="1">
      <c r="B128" s="212">
        <v>435</v>
      </c>
      <c r="C128" s="209" t="s">
        <v>499</v>
      </c>
      <c r="D128" s="345" t="s">
        <v>179</v>
      </c>
      <c r="E128" s="307">
        <v>53303</v>
      </c>
      <c r="F128" s="308">
        <v>52000</v>
      </c>
      <c r="G128" s="307">
        <v>52000</v>
      </c>
      <c r="H128" s="308">
        <v>52073</v>
      </c>
      <c r="I128" s="211">
        <f>IFERROR(H128/G128,"  ")</f>
        <v>1.0014038461538461</v>
      </c>
    </row>
    <row r="129" spans="1:11" ht="20.100000000000001" customHeight="1">
      <c r="B129" s="212">
        <v>436</v>
      </c>
      <c r="C129" s="209" t="s">
        <v>500</v>
      </c>
      <c r="D129" s="345" t="s">
        <v>180</v>
      </c>
      <c r="E129" s="307"/>
      <c r="F129" s="308"/>
      <c r="G129" s="307"/>
      <c r="H129" s="308"/>
      <c r="I129" s="211" t="str">
        <f t="shared" si="18"/>
        <v xml:space="preserve">  </v>
      </c>
    </row>
    <row r="130" spans="1:11" ht="20.100000000000001" customHeight="1">
      <c r="B130" s="212" t="s">
        <v>501</v>
      </c>
      <c r="C130" s="209" t="s">
        <v>502</v>
      </c>
      <c r="D130" s="345" t="s">
        <v>181</v>
      </c>
      <c r="E130" s="307"/>
      <c r="F130" s="308"/>
      <c r="G130" s="307"/>
      <c r="H130" s="308"/>
      <c r="I130" s="211" t="str">
        <f t="shared" si="18"/>
        <v xml:space="preserve">  </v>
      </c>
    </row>
    <row r="131" spans="1:11" ht="20.100000000000001" customHeight="1">
      <c r="B131" s="212" t="s">
        <v>501</v>
      </c>
      <c r="C131" s="209" t="s">
        <v>503</v>
      </c>
      <c r="D131" s="345" t="s">
        <v>182</v>
      </c>
      <c r="E131" s="307"/>
      <c r="F131" s="308"/>
      <c r="G131" s="307"/>
      <c r="H131" s="308"/>
      <c r="I131" s="211" t="str">
        <f t="shared" si="18"/>
        <v xml:space="preserve">  </v>
      </c>
    </row>
    <row r="132" spans="1:11" ht="20.100000000000001" customHeight="1">
      <c r="A132" s="202"/>
      <c r="B132" s="531" t="s">
        <v>504</v>
      </c>
      <c r="C132" s="207" t="s">
        <v>505</v>
      </c>
      <c r="D132" s="532" t="s">
        <v>183</v>
      </c>
      <c r="E132" s="500">
        <f>E134+E135+E136</f>
        <v>11585</v>
      </c>
      <c r="F132" s="500">
        <f t="shared" ref="F132:H132" si="35">F134+F135+F136</f>
        <v>12069</v>
      </c>
      <c r="G132" s="500">
        <f t="shared" ref="G132" si="36">G134+G135+G136</f>
        <v>12069</v>
      </c>
      <c r="H132" s="500">
        <f t="shared" si="35"/>
        <v>10658</v>
      </c>
      <c r="I132" s="490">
        <f t="shared" si="18"/>
        <v>0.88308890546027008</v>
      </c>
    </row>
    <row r="133" spans="1:11" ht="15.75" customHeight="1">
      <c r="A133" s="202"/>
      <c r="B133" s="531"/>
      <c r="C133" s="208" t="s">
        <v>506</v>
      </c>
      <c r="D133" s="532"/>
      <c r="E133" s="501"/>
      <c r="F133" s="501"/>
      <c r="G133" s="501"/>
      <c r="H133" s="501"/>
      <c r="I133" s="491" t="str">
        <f t="shared" si="18"/>
        <v xml:space="preserve">  </v>
      </c>
    </row>
    <row r="134" spans="1:11" ht="20.100000000000001" customHeight="1">
      <c r="B134" s="212" t="s">
        <v>507</v>
      </c>
      <c r="C134" s="209" t="s">
        <v>508</v>
      </c>
      <c r="D134" s="345" t="s">
        <v>184</v>
      </c>
      <c r="E134" s="307">
        <v>9989</v>
      </c>
      <c r="F134" s="308">
        <v>8869</v>
      </c>
      <c r="G134" s="308">
        <v>8869</v>
      </c>
      <c r="H134" s="308">
        <v>7522</v>
      </c>
      <c r="I134" s="211">
        <f>(H134/G134)</f>
        <v>0.84812267448415835</v>
      </c>
    </row>
    <row r="135" spans="1:11" ht="24.75" customHeight="1">
      <c r="B135" s="212" t="s">
        <v>509</v>
      </c>
      <c r="C135" s="209" t="s">
        <v>510</v>
      </c>
      <c r="D135" s="345" t="s">
        <v>185</v>
      </c>
      <c r="E135" s="307">
        <v>1596</v>
      </c>
      <c r="F135" s="308">
        <v>3200</v>
      </c>
      <c r="G135" s="307">
        <v>3200</v>
      </c>
      <c r="H135" s="308">
        <v>3136</v>
      </c>
      <c r="I135" s="211">
        <f>(H135/G135)</f>
        <v>0.98</v>
      </c>
    </row>
    <row r="136" spans="1:11" ht="20.100000000000001" customHeight="1">
      <c r="B136" s="212">
        <v>481</v>
      </c>
      <c r="C136" s="209" t="s">
        <v>511</v>
      </c>
      <c r="D136" s="345" t="s">
        <v>186</v>
      </c>
      <c r="E136" s="307"/>
      <c r="F136" s="308"/>
      <c r="G136" s="307"/>
      <c r="H136" s="308"/>
      <c r="I136" s="211" t="str">
        <f t="shared" si="18"/>
        <v xml:space="preserve">  </v>
      </c>
    </row>
    <row r="137" spans="1:11" ht="36.75" customHeight="1">
      <c r="B137" s="212">
        <v>427</v>
      </c>
      <c r="C137" s="209" t="s">
        <v>512</v>
      </c>
      <c r="D137" s="345" t="s">
        <v>187</v>
      </c>
      <c r="E137" s="307"/>
      <c r="F137" s="308"/>
      <c r="G137" s="307"/>
      <c r="H137" s="308"/>
      <c r="I137" s="211" t="str">
        <f t="shared" ref="I137:I142" si="37">IFERROR(H137/G137,"  ")</f>
        <v xml:space="preserve">  </v>
      </c>
    </row>
    <row r="138" spans="1:11" ht="36.75" customHeight="1">
      <c r="A138" s="202"/>
      <c r="B138" s="203" t="s">
        <v>513</v>
      </c>
      <c r="C138" s="209" t="s">
        <v>514</v>
      </c>
      <c r="D138" s="345" t="s">
        <v>188</v>
      </c>
      <c r="E138" s="307">
        <v>3124</v>
      </c>
      <c r="F138" s="308">
        <v>3000</v>
      </c>
      <c r="G138" s="307">
        <v>3000</v>
      </c>
      <c r="H138" s="308">
        <v>3242</v>
      </c>
      <c r="I138" s="211">
        <v>1</v>
      </c>
    </row>
    <row r="139" spans="1:11" ht="20.100000000000001" customHeight="1">
      <c r="A139" s="202"/>
      <c r="B139" s="531"/>
      <c r="C139" s="205" t="s">
        <v>515</v>
      </c>
      <c r="D139" s="532" t="s">
        <v>189</v>
      </c>
      <c r="E139" s="529"/>
      <c r="F139" s="533"/>
      <c r="G139" s="529"/>
      <c r="H139" s="533"/>
      <c r="I139" s="525" t="str">
        <f t="shared" si="37"/>
        <v xml:space="preserve">  </v>
      </c>
    </row>
    <row r="140" spans="1:11" ht="23.25" customHeight="1">
      <c r="A140" s="202"/>
      <c r="B140" s="531"/>
      <c r="C140" s="206" t="s">
        <v>516</v>
      </c>
      <c r="D140" s="532"/>
      <c r="E140" s="530"/>
      <c r="F140" s="534"/>
      <c r="G140" s="530"/>
      <c r="H140" s="534"/>
      <c r="I140" s="526" t="str">
        <f t="shared" si="37"/>
        <v xml:space="preserve">  </v>
      </c>
    </row>
    <row r="141" spans="1:11" ht="20.100000000000001" customHeight="1">
      <c r="A141" s="202"/>
      <c r="B141" s="531"/>
      <c r="C141" s="205" t="s">
        <v>517</v>
      </c>
      <c r="D141" s="532" t="s">
        <v>190</v>
      </c>
      <c r="E141" s="529">
        <f>E77+E92+E109+E110+E111</f>
        <v>228372</v>
      </c>
      <c r="F141" s="529">
        <f t="shared" ref="F141:H141" si="38">F77+F92+F109+F110+F111</f>
        <v>241341</v>
      </c>
      <c r="G141" s="529">
        <f t="shared" ref="G141" si="39">G77+G92+G109+G110+G111</f>
        <v>241341</v>
      </c>
      <c r="H141" s="529">
        <f t="shared" si="38"/>
        <v>233628</v>
      </c>
      <c r="I141" s="525">
        <f t="shared" si="37"/>
        <v>0.96804107051847799</v>
      </c>
      <c r="J141" s="214"/>
      <c r="K141" s="188"/>
    </row>
    <row r="142" spans="1:11" ht="14.25" customHeight="1">
      <c r="A142" s="202"/>
      <c r="B142" s="531"/>
      <c r="C142" s="206" t="s">
        <v>518</v>
      </c>
      <c r="D142" s="532"/>
      <c r="E142" s="530"/>
      <c r="F142" s="530"/>
      <c r="G142" s="530"/>
      <c r="H142" s="530"/>
      <c r="I142" s="526" t="str">
        <f t="shared" si="37"/>
        <v xml:space="preserve">  </v>
      </c>
    </row>
    <row r="143" spans="1:11" ht="20.100000000000001" customHeight="1" thickBot="1">
      <c r="A143" s="202"/>
      <c r="B143" s="215">
        <v>89</v>
      </c>
      <c r="C143" s="216" t="s">
        <v>519</v>
      </c>
      <c r="D143" s="344" t="s">
        <v>191</v>
      </c>
      <c r="E143" s="309">
        <v>45616</v>
      </c>
      <c r="F143" s="310">
        <v>48616</v>
      </c>
      <c r="G143" s="309">
        <v>48616</v>
      </c>
      <c r="H143" s="310">
        <v>48616</v>
      </c>
      <c r="I143" s="217">
        <f>(H143/G143)</f>
        <v>1</v>
      </c>
    </row>
    <row r="145" spans="2:8">
      <c r="B145" s="186" t="s">
        <v>579</v>
      </c>
      <c r="E145" s="475"/>
      <c r="F145" s="475"/>
      <c r="G145" s="475"/>
      <c r="H145" s="475"/>
    </row>
  </sheetData>
  <mergeCells count="134">
    <mergeCell ref="B2:I2"/>
    <mergeCell ref="B11:B12"/>
    <mergeCell ref="D11:D12"/>
    <mergeCell ref="E11:E12"/>
    <mergeCell ref="F11:F12"/>
    <mergeCell ref="G11:G12"/>
    <mergeCell ref="H11:H12"/>
    <mergeCell ref="B4:B5"/>
    <mergeCell ref="C4:C5"/>
    <mergeCell ref="D4:D5"/>
    <mergeCell ref="B9:B10"/>
    <mergeCell ref="D9:D10"/>
    <mergeCell ref="E9:E10"/>
    <mergeCell ref="F9:F10"/>
    <mergeCell ref="G9:G10"/>
    <mergeCell ref="B28:B29"/>
    <mergeCell ref="D28:D29"/>
    <mergeCell ref="E28:E29"/>
    <mergeCell ref="F28:F29"/>
    <mergeCell ref="G28:G29"/>
    <mergeCell ref="H28:H29"/>
    <mergeCell ref="B18:B19"/>
    <mergeCell ref="D18:D19"/>
    <mergeCell ref="E18:E19"/>
    <mergeCell ref="F18:F19"/>
    <mergeCell ref="G18:G19"/>
    <mergeCell ref="H18:H19"/>
    <mergeCell ref="B50:B51"/>
    <mergeCell ref="D50:D51"/>
    <mergeCell ref="E50:E51"/>
    <mergeCell ref="F50:F51"/>
    <mergeCell ref="G50:G51"/>
    <mergeCell ref="H50:H51"/>
    <mergeCell ref="B41:B42"/>
    <mergeCell ref="D41:D42"/>
    <mergeCell ref="E41:E42"/>
    <mergeCell ref="F41:F42"/>
    <mergeCell ref="G41:G42"/>
    <mergeCell ref="H41:H42"/>
    <mergeCell ref="B62:B63"/>
    <mergeCell ref="D62:D63"/>
    <mergeCell ref="E62:E63"/>
    <mergeCell ref="F62:F63"/>
    <mergeCell ref="G62:G63"/>
    <mergeCell ref="H62:H63"/>
    <mergeCell ref="B57:B58"/>
    <mergeCell ref="D57:D58"/>
    <mergeCell ref="E57:E58"/>
    <mergeCell ref="F57:F58"/>
    <mergeCell ref="G57:G58"/>
    <mergeCell ref="H57:H58"/>
    <mergeCell ref="B92:B93"/>
    <mergeCell ref="D92:D93"/>
    <mergeCell ref="E92:E93"/>
    <mergeCell ref="F92:F93"/>
    <mergeCell ref="G92:G93"/>
    <mergeCell ref="H92:H93"/>
    <mergeCell ref="B77:B78"/>
    <mergeCell ref="D77:D78"/>
    <mergeCell ref="E77:E78"/>
    <mergeCell ref="F77:F78"/>
    <mergeCell ref="G77:G78"/>
    <mergeCell ref="H77:H78"/>
    <mergeCell ref="B99:B100"/>
    <mergeCell ref="D99:D100"/>
    <mergeCell ref="E99:E100"/>
    <mergeCell ref="F99:F100"/>
    <mergeCell ref="G99:G100"/>
    <mergeCell ref="H99:H100"/>
    <mergeCell ref="B94:B95"/>
    <mergeCell ref="D94:D95"/>
    <mergeCell ref="E94:E95"/>
    <mergeCell ref="F94:F95"/>
    <mergeCell ref="G94:G95"/>
    <mergeCell ref="H94:H95"/>
    <mergeCell ref="B114:B115"/>
    <mergeCell ref="D114:D115"/>
    <mergeCell ref="E114:E115"/>
    <mergeCell ref="F114:F115"/>
    <mergeCell ref="G114:G115"/>
    <mergeCell ref="H114:H115"/>
    <mergeCell ref="B111:B112"/>
    <mergeCell ref="D111:D112"/>
    <mergeCell ref="E111:E112"/>
    <mergeCell ref="F111:F112"/>
    <mergeCell ref="G111:G112"/>
    <mergeCell ref="H111:H112"/>
    <mergeCell ref="B132:B133"/>
    <mergeCell ref="D132:D133"/>
    <mergeCell ref="E132:E133"/>
    <mergeCell ref="F132:F133"/>
    <mergeCell ref="G132:G133"/>
    <mergeCell ref="H132:H133"/>
    <mergeCell ref="B124:B125"/>
    <mergeCell ref="D124:D125"/>
    <mergeCell ref="E124:E125"/>
    <mergeCell ref="F124:F125"/>
    <mergeCell ref="G124:G125"/>
    <mergeCell ref="H124:H125"/>
    <mergeCell ref="B141:B142"/>
    <mergeCell ref="D141:D142"/>
    <mergeCell ref="E141:E142"/>
    <mergeCell ref="F141:F142"/>
    <mergeCell ref="G141:G142"/>
    <mergeCell ref="H141:H142"/>
    <mergeCell ref="B139:B140"/>
    <mergeCell ref="D139:D140"/>
    <mergeCell ref="E139:E140"/>
    <mergeCell ref="F139:F140"/>
    <mergeCell ref="G139:G140"/>
    <mergeCell ref="H139:H140"/>
    <mergeCell ref="I18:I19"/>
    <mergeCell ref="I28:I29"/>
    <mergeCell ref="I41:I42"/>
    <mergeCell ref="I50:I51"/>
    <mergeCell ref="I57:I58"/>
    <mergeCell ref="I62:I63"/>
    <mergeCell ref="E4:E5"/>
    <mergeCell ref="F4:F5"/>
    <mergeCell ref="G4:H4"/>
    <mergeCell ref="I4:I5"/>
    <mergeCell ref="I9:I10"/>
    <mergeCell ref="I11:I12"/>
    <mergeCell ref="H9:H10"/>
    <mergeCell ref="I124:I125"/>
    <mergeCell ref="I132:I133"/>
    <mergeCell ref="I139:I140"/>
    <mergeCell ref="I141:I142"/>
    <mergeCell ref="I77:I78"/>
    <mergeCell ref="I92:I93"/>
    <mergeCell ref="I94:I95"/>
    <mergeCell ref="I99:I100"/>
    <mergeCell ref="I111:I112"/>
    <mergeCell ref="I114:I115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ignoredErrors>
    <ignoredError sqref="D8:D143 B8:B14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3"/>
  <sheetViews>
    <sheetView showGridLines="0" topLeftCell="A40" workbookViewId="0">
      <selection activeCell="D65" sqref="D65:D66"/>
    </sheetView>
  </sheetViews>
  <sheetFormatPr defaultRowHeight="15.75"/>
  <cols>
    <col min="1" max="1" width="1.85546875" style="13" customWidth="1"/>
    <col min="2" max="2" width="59.5703125" style="13" customWidth="1"/>
    <col min="3" max="3" width="12.5703125" style="13" customWidth="1"/>
    <col min="4" max="7" width="17.85546875" style="13" customWidth="1"/>
    <col min="8" max="8" width="16.5703125" style="186" customWidth="1"/>
    <col min="9" max="259" width="9.140625" style="13"/>
    <col min="260" max="260" width="3.42578125" style="13" customWidth="1"/>
    <col min="261" max="261" width="59.5703125" style="13" customWidth="1"/>
    <col min="262" max="262" width="12.5703125" style="13" customWidth="1"/>
    <col min="263" max="264" width="17.85546875" style="13" customWidth="1"/>
    <col min="265" max="515" width="9.140625" style="13"/>
    <col min="516" max="516" width="3.42578125" style="13" customWidth="1"/>
    <col min="517" max="517" width="59.5703125" style="13" customWidth="1"/>
    <col min="518" max="518" width="12.5703125" style="13" customWidth="1"/>
    <col min="519" max="520" width="17.85546875" style="13" customWidth="1"/>
    <col min="521" max="771" width="9.140625" style="13"/>
    <col min="772" max="772" width="3.42578125" style="13" customWidth="1"/>
    <col min="773" max="773" width="59.5703125" style="13" customWidth="1"/>
    <col min="774" max="774" width="12.5703125" style="13" customWidth="1"/>
    <col min="775" max="776" width="17.85546875" style="13" customWidth="1"/>
    <col min="777" max="1027" width="9.140625" style="13"/>
    <col min="1028" max="1028" width="3.42578125" style="13" customWidth="1"/>
    <col min="1029" max="1029" width="59.5703125" style="13" customWidth="1"/>
    <col min="1030" max="1030" width="12.5703125" style="13" customWidth="1"/>
    <col min="1031" max="1032" width="17.85546875" style="13" customWidth="1"/>
    <col min="1033" max="1283" width="9.140625" style="13"/>
    <col min="1284" max="1284" width="3.42578125" style="13" customWidth="1"/>
    <col min="1285" max="1285" width="59.5703125" style="13" customWidth="1"/>
    <col min="1286" max="1286" width="12.5703125" style="13" customWidth="1"/>
    <col min="1287" max="1288" width="17.85546875" style="13" customWidth="1"/>
    <col min="1289" max="1539" width="9.140625" style="13"/>
    <col min="1540" max="1540" width="3.42578125" style="13" customWidth="1"/>
    <col min="1541" max="1541" width="59.5703125" style="13" customWidth="1"/>
    <col min="1542" max="1542" width="12.5703125" style="13" customWidth="1"/>
    <col min="1543" max="1544" width="17.85546875" style="13" customWidth="1"/>
    <col min="1545" max="1795" width="9.140625" style="13"/>
    <col min="1796" max="1796" width="3.42578125" style="13" customWidth="1"/>
    <col min="1797" max="1797" width="59.5703125" style="13" customWidth="1"/>
    <col min="1798" max="1798" width="12.5703125" style="13" customWidth="1"/>
    <col min="1799" max="1800" width="17.85546875" style="13" customWidth="1"/>
    <col min="1801" max="2051" width="9.140625" style="13"/>
    <col min="2052" max="2052" width="3.42578125" style="13" customWidth="1"/>
    <col min="2053" max="2053" width="59.5703125" style="13" customWidth="1"/>
    <col min="2054" max="2054" width="12.5703125" style="13" customWidth="1"/>
    <col min="2055" max="2056" width="17.85546875" style="13" customWidth="1"/>
    <col min="2057" max="2307" width="9.140625" style="13"/>
    <col min="2308" max="2308" width="3.42578125" style="13" customWidth="1"/>
    <col min="2309" max="2309" width="59.5703125" style="13" customWidth="1"/>
    <col min="2310" max="2310" width="12.5703125" style="13" customWidth="1"/>
    <col min="2311" max="2312" width="17.85546875" style="13" customWidth="1"/>
    <col min="2313" max="2563" width="9.140625" style="13"/>
    <col min="2564" max="2564" width="3.42578125" style="13" customWidth="1"/>
    <col min="2565" max="2565" width="59.5703125" style="13" customWidth="1"/>
    <col min="2566" max="2566" width="12.5703125" style="13" customWidth="1"/>
    <col min="2567" max="2568" width="17.85546875" style="13" customWidth="1"/>
    <col min="2569" max="2819" width="9.140625" style="13"/>
    <col min="2820" max="2820" width="3.42578125" style="13" customWidth="1"/>
    <col min="2821" max="2821" width="59.5703125" style="13" customWidth="1"/>
    <col min="2822" max="2822" width="12.5703125" style="13" customWidth="1"/>
    <col min="2823" max="2824" width="17.85546875" style="13" customWidth="1"/>
    <col min="2825" max="3075" width="9.140625" style="13"/>
    <col min="3076" max="3076" width="3.42578125" style="13" customWidth="1"/>
    <col min="3077" max="3077" width="59.5703125" style="13" customWidth="1"/>
    <col min="3078" max="3078" width="12.5703125" style="13" customWidth="1"/>
    <col min="3079" max="3080" width="17.85546875" style="13" customWidth="1"/>
    <col min="3081" max="3331" width="9.140625" style="13"/>
    <col min="3332" max="3332" width="3.42578125" style="13" customWidth="1"/>
    <col min="3333" max="3333" width="59.5703125" style="13" customWidth="1"/>
    <col min="3334" max="3334" width="12.5703125" style="13" customWidth="1"/>
    <col min="3335" max="3336" width="17.85546875" style="13" customWidth="1"/>
    <col min="3337" max="3587" width="9.140625" style="13"/>
    <col min="3588" max="3588" width="3.42578125" style="13" customWidth="1"/>
    <col min="3589" max="3589" width="59.5703125" style="13" customWidth="1"/>
    <col min="3590" max="3590" width="12.5703125" style="13" customWidth="1"/>
    <col min="3591" max="3592" width="17.85546875" style="13" customWidth="1"/>
    <col min="3593" max="3843" width="9.140625" style="13"/>
    <col min="3844" max="3844" width="3.42578125" style="13" customWidth="1"/>
    <col min="3845" max="3845" width="59.5703125" style="13" customWidth="1"/>
    <col min="3846" max="3846" width="12.5703125" style="13" customWidth="1"/>
    <col min="3847" max="3848" width="17.85546875" style="13" customWidth="1"/>
    <col min="3849" max="4099" width="9.140625" style="13"/>
    <col min="4100" max="4100" width="3.42578125" style="13" customWidth="1"/>
    <col min="4101" max="4101" width="59.5703125" style="13" customWidth="1"/>
    <col min="4102" max="4102" width="12.5703125" style="13" customWidth="1"/>
    <col min="4103" max="4104" width="17.85546875" style="13" customWidth="1"/>
    <col min="4105" max="4355" width="9.140625" style="13"/>
    <col min="4356" max="4356" width="3.42578125" style="13" customWidth="1"/>
    <col min="4357" max="4357" width="59.5703125" style="13" customWidth="1"/>
    <col min="4358" max="4358" width="12.5703125" style="13" customWidth="1"/>
    <col min="4359" max="4360" width="17.85546875" style="13" customWidth="1"/>
    <col min="4361" max="4611" width="9.140625" style="13"/>
    <col min="4612" max="4612" width="3.42578125" style="13" customWidth="1"/>
    <col min="4613" max="4613" width="59.5703125" style="13" customWidth="1"/>
    <col min="4614" max="4614" width="12.5703125" style="13" customWidth="1"/>
    <col min="4615" max="4616" width="17.85546875" style="13" customWidth="1"/>
    <col min="4617" max="4867" width="9.140625" style="13"/>
    <col min="4868" max="4868" width="3.42578125" style="13" customWidth="1"/>
    <col min="4869" max="4869" width="59.5703125" style="13" customWidth="1"/>
    <col min="4870" max="4870" width="12.5703125" style="13" customWidth="1"/>
    <col min="4871" max="4872" width="17.85546875" style="13" customWidth="1"/>
    <col min="4873" max="5123" width="9.140625" style="13"/>
    <col min="5124" max="5124" width="3.42578125" style="13" customWidth="1"/>
    <col min="5125" max="5125" width="59.5703125" style="13" customWidth="1"/>
    <col min="5126" max="5126" width="12.5703125" style="13" customWidth="1"/>
    <col min="5127" max="5128" width="17.85546875" style="13" customWidth="1"/>
    <col min="5129" max="5379" width="9.140625" style="13"/>
    <col min="5380" max="5380" width="3.42578125" style="13" customWidth="1"/>
    <col min="5381" max="5381" width="59.5703125" style="13" customWidth="1"/>
    <col min="5382" max="5382" width="12.5703125" style="13" customWidth="1"/>
    <col min="5383" max="5384" width="17.85546875" style="13" customWidth="1"/>
    <col min="5385" max="5635" width="9.140625" style="13"/>
    <col min="5636" max="5636" width="3.42578125" style="13" customWidth="1"/>
    <col min="5637" max="5637" width="59.5703125" style="13" customWidth="1"/>
    <col min="5638" max="5638" width="12.5703125" style="13" customWidth="1"/>
    <col min="5639" max="5640" width="17.85546875" style="13" customWidth="1"/>
    <col min="5641" max="5891" width="9.140625" style="13"/>
    <col min="5892" max="5892" width="3.42578125" style="13" customWidth="1"/>
    <col min="5893" max="5893" width="59.5703125" style="13" customWidth="1"/>
    <col min="5894" max="5894" width="12.5703125" style="13" customWidth="1"/>
    <col min="5895" max="5896" width="17.85546875" style="13" customWidth="1"/>
    <col min="5897" max="6147" width="9.140625" style="13"/>
    <col min="6148" max="6148" width="3.42578125" style="13" customWidth="1"/>
    <col min="6149" max="6149" width="59.5703125" style="13" customWidth="1"/>
    <col min="6150" max="6150" width="12.5703125" style="13" customWidth="1"/>
    <col min="6151" max="6152" width="17.85546875" style="13" customWidth="1"/>
    <col min="6153" max="6403" width="9.140625" style="13"/>
    <col min="6404" max="6404" width="3.42578125" style="13" customWidth="1"/>
    <col min="6405" max="6405" width="59.5703125" style="13" customWidth="1"/>
    <col min="6406" max="6406" width="12.5703125" style="13" customWidth="1"/>
    <col min="6407" max="6408" width="17.85546875" style="13" customWidth="1"/>
    <col min="6409" max="6659" width="9.140625" style="13"/>
    <col min="6660" max="6660" width="3.42578125" style="13" customWidth="1"/>
    <col min="6661" max="6661" width="59.5703125" style="13" customWidth="1"/>
    <col min="6662" max="6662" width="12.5703125" style="13" customWidth="1"/>
    <col min="6663" max="6664" width="17.85546875" style="13" customWidth="1"/>
    <col min="6665" max="6915" width="9.140625" style="13"/>
    <col min="6916" max="6916" width="3.42578125" style="13" customWidth="1"/>
    <col min="6917" max="6917" width="59.5703125" style="13" customWidth="1"/>
    <col min="6918" max="6918" width="12.5703125" style="13" customWidth="1"/>
    <col min="6919" max="6920" width="17.85546875" style="13" customWidth="1"/>
    <col min="6921" max="7171" width="9.140625" style="13"/>
    <col min="7172" max="7172" width="3.42578125" style="13" customWidth="1"/>
    <col min="7173" max="7173" width="59.5703125" style="13" customWidth="1"/>
    <col min="7174" max="7174" width="12.5703125" style="13" customWidth="1"/>
    <col min="7175" max="7176" width="17.85546875" style="13" customWidth="1"/>
    <col min="7177" max="7427" width="9.140625" style="13"/>
    <col min="7428" max="7428" width="3.42578125" style="13" customWidth="1"/>
    <col min="7429" max="7429" width="59.5703125" style="13" customWidth="1"/>
    <col min="7430" max="7430" width="12.5703125" style="13" customWidth="1"/>
    <col min="7431" max="7432" width="17.85546875" style="13" customWidth="1"/>
    <col min="7433" max="7683" width="9.140625" style="13"/>
    <col min="7684" max="7684" width="3.42578125" style="13" customWidth="1"/>
    <col min="7685" max="7685" width="59.5703125" style="13" customWidth="1"/>
    <col min="7686" max="7686" width="12.5703125" style="13" customWidth="1"/>
    <col min="7687" max="7688" width="17.85546875" style="13" customWidth="1"/>
    <col min="7689" max="7939" width="9.140625" style="13"/>
    <col min="7940" max="7940" width="3.42578125" style="13" customWidth="1"/>
    <col min="7941" max="7941" width="59.5703125" style="13" customWidth="1"/>
    <col min="7942" max="7942" width="12.5703125" style="13" customWidth="1"/>
    <col min="7943" max="7944" width="17.85546875" style="13" customWidth="1"/>
    <col min="7945" max="8195" width="9.140625" style="13"/>
    <col min="8196" max="8196" width="3.42578125" style="13" customWidth="1"/>
    <col min="8197" max="8197" width="59.5703125" style="13" customWidth="1"/>
    <col min="8198" max="8198" width="12.5703125" style="13" customWidth="1"/>
    <col min="8199" max="8200" width="17.85546875" style="13" customWidth="1"/>
    <col min="8201" max="8451" width="9.140625" style="13"/>
    <col min="8452" max="8452" width="3.42578125" style="13" customWidth="1"/>
    <col min="8453" max="8453" width="59.5703125" style="13" customWidth="1"/>
    <col min="8454" max="8454" width="12.5703125" style="13" customWidth="1"/>
    <col min="8455" max="8456" width="17.85546875" style="13" customWidth="1"/>
    <col min="8457" max="8707" width="9.140625" style="13"/>
    <col min="8708" max="8708" width="3.42578125" style="13" customWidth="1"/>
    <col min="8709" max="8709" width="59.5703125" style="13" customWidth="1"/>
    <col min="8710" max="8710" width="12.5703125" style="13" customWidth="1"/>
    <col min="8711" max="8712" width="17.85546875" style="13" customWidth="1"/>
    <col min="8713" max="8963" width="9.140625" style="13"/>
    <col min="8964" max="8964" width="3.42578125" style="13" customWidth="1"/>
    <col min="8965" max="8965" width="59.5703125" style="13" customWidth="1"/>
    <col min="8966" max="8966" width="12.5703125" style="13" customWidth="1"/>
    <col min="8967" max="8968" width="17.85546875" style="13" customWidth="1"/>
    <col min="8969" max="9219" width="9.140625" style="13"/>
    <col min="9220" max="9220" width="3.42578125" style="13" customWidth="1"/>
    <col min="9221" max="9221" width="59.5703125" style="13" customWidth="1"/>
    <col min="9222" max="9222" width="12.5703125" style="13" customWidth="1"/>
    <col min="9223" max="9224" width="17.85546875" style="13" customWidth="1"/>
    <col min="9225" max="9475" width="9.140625" style="13"/>
    <col min="9476" max="9476" width="3.42578125" style="13" customWidth="1"/>
    <col min="9477" max="9477" width="59.5703125" style="13" customWidth="1"/>
    <col min="9478" max="9478" width="12.5703125" style="13" customWidth="1"/>
    <col min="9479" max="9480" width="17.85546875" style="13" customWidth="1"/>
    <col min="9481" max="9731" width="9.140625" style="13"/>
    <col min="9732" max="9732" width="3.42578125" style="13" customWidth="1"/>
    <col min="9733" max="9733" width="59.5703125" style="13" customWidth="1"/>
    <col min="9734" max="9734" width="12.5703125" style="13" customWidth="1"/>
    <col min="9735" max="9736" width="17.85546875" style="13" customWidth="1"/>
    <col min="9737" max="9987" width="9.140625" style="13"/>
    <col min="9988" max="9988" width="3.42578125" style="13" customWidth="1"/>
    <col min="9989" max="9989" width="59.5703125" style="13" customWidth="1"/>
    <col min="9990" max="9990" width="12.5703125" style="13" customWidth="1"/>
    <col min="9991" max="9992" width="17.85546875" style="13" customWidth="1"/>
    <col min="9993" max="10243" width="9.140625" style="13"/>
    <col min="10244" max="10244" width="3.42578125" style="13" customWidth="1"/>
    <col min="10245" max="10245" width="59.5703125" style="13" customWidth="1"/>
    <col min="10246" max="10246" width="12.5703125" style="13" customWidth="1"/>
    <col min="10247" max="10248" width="17.85546875" style="13" customWidth="1"/>
    <col min="10249" max="10499" width="9.140625" style="13"/>
    <col min="10500" max="10500" width="3.42578125" style="13" customWidth="1"/>
    <col min="10501" max="10501" width="59.5703125" style="13" customWidth="1"/>
    <col min="10502" max="10502" width="12.5703125" style="13" customWidth="1"/>
    <col min="10503" max="10504" width="17.85546875" style="13" customWidth="1"/>
    <col min="10505" max="10755" width="9.140625" style="13"/>
    <col min="10756" max="10756" width="3.42578125" style="13" customWidth="1"/>
    <col min="10757" max="10757" width="59.5703125" style="13" customWidth="1"/>
    <col min="10758" max="10758" width="12.5703125" style="13" customWidth="1"/>
    <col min="10759" max="10760" width="17.85546875" style="13" customWidth="1"/>
    <col min="10761" max="11011" width="9.140625" style="13"/>
    <col min="11012" max="11012" width="3.42578125" style="13" customWidth="1"/>
    <col min="11013" max="11013" width="59.5703125" style="13" customWidth="1"/>
    <col min="11014" max="11014" width="12.5703125" style="13" customWidth="1"/>
    <col min="11015" max="11016" width="17.85546875" style="13" customWidth="1"/>
    <col min="11017" max="11267" width="9.140625" style="13"/>
    <col min="11268" max="11268" width="3.42578125" style="13" customWidth="1"/>
    <col min="11269" max="11269" width="59.5703125" style="13" customWidth="1"/>
    <col min="11270" max="11270" width="12.5703125" style="13" customWidth="1"/>
    <col min="11271" max="11272" width="17.85546875" style="13" customWidth="1"/>
    <col min="11273" max="11523" width="9.140625" style="13"/>
    <col min="11524" max="11524" width="3.42578125" style="13" customWidth="1"/>
    <col min="11525" max="11525" width="59.5703125" style="13" customWidth="1"/>
    <col min="11526" max="11526" width="12.5703125" style="13" customWidth="1"/>
    <col min="11527" max="11528" width="17.85546875" style="13" customWidth="1"/>
    <col min="11529" max="11779" width="9.140625" style="13"/>
    <col min="11780" max="11780" width="3.42578125" style="13" customWidth="1"/>
    <col min="11781" max="11781" width="59.5703125" style="13" customWidth="1"/>
    <col min="11782" max="11782" width="12.5703125" style="13" customWidth="1"/>
    <col min="11783" max="11784" width="17.85546875" style="13" customWidth="1"/>
    <col min="11785" max="12035" width="9.140625" style="13"/>
    <col min="12036" max="12036" width="3.42578125" style="13" customWidth="1"/>
    <col min="12037" max="12037" width="59.5703125" style="13" customWidth="1"/>
    <col min="12038" max="12038" width="12.5703125" style="13" customWidth="1"/>
    <col min="12039" max="12040" width="17.85546875" style="13" customWidth="1"/>
    <col min="12041" max="12291" width="9.140625" style="13"/>
    <col min="12292" max="12292" width="3.42578125" style="13" customWidth="1"/>
    <col min="12293" max="12293" width="59.5703125" style="13" customWidth="1"/>
    <col min="12294" max="12294" width="12.5703125" style="13" customWidth="1"/>
    <col min="12295" max="12296" width="17.85546875" style="13" customWidth="1"/>
    <col min="12297" max="12547" width="9.140625" style="13"/>
    <col min="12548" max="12548" width="3.42578125" style="13" customWidth="1"/>
    <col min="12549" max="12549" width="59.5703125" style="13" customWidth="1"/>
    <col min="12550" max="12550" width="12.5703125" style="13" customWidth="1"/>
    <col min="12551" max="12552" width="17.85546875" style="13" customWidth="1"/>
    <col min="12553" max="12803" width="9.140625" style="13"/>
    <col min="12804" max="12804" width="3.42578125" style="13" customWidth="1"/>
    <col min="12805" max="12805" width="59.5703125" style="13" customWidth="1"/>
    <col min="12806" max="12806" width="12.5703125" style="13" customWidth="1"/>
    <col min="12807" max="12808" width="17.85546875" style="13" customWidth="1"/>
    <col min="12809" max="13059" width="9.140625" style="13"/>
    <col min="13060" max="13060" width="3.42578125" style="13" customWidth="1"/>
    <col min="13061" max="13061" width="59.5703125" style="13" customWidth="1"/>
    <col min="13062" max="13062" width="12.5703125" style="13" customWidth="1"/>
    <col min="13063" max="13064" width="17.85546875" style="13" customWidth="1"/>
    <col min="13065" max="13315" width="9.140625" style="13"/>
    <col min="13316" max="13316" width="3.42578125" style="13" customWidth="1"/>
    <col min="13317" max="13317" width="59.5703125" style="13" customWidth="1"/>
    <col min="13318" max="13318" width="12.5703125" style="13" customWidth="1"/>
    <col min="13319" max="13320" width="17.85546875" style="13" customWidth="1"/>
    <col min="13321" max="13571" width="9.140625" style="13"/>
    <col min="13572" max="13572" width="3.42578125" style="13" customWidth="1"/>
    <col min="13573" max="13573" width="59.5703125" style="13" customWidth="1"/>
    <col min="13574" max="13574" width="12.5703125" style="13" customWidth="1"/>
    <col min="13575" max="13576" width="17.85546875" style="13" customWidth="1"/>
    <col min="13577" max="13827" width="9.140625" style="13"/>
    <col min="13828" max="13828" width="3.42578125" style="13" customWidth="1"/>
    <col min="13829" max="13829" width="59.5703125" style="13" customWidth="1"/>
    <col min="13830" max="13830" width="12.5703125" style="13" customWidth="1"/>
    <col min="13831" max="13832" width="17.85546875" style="13" customWidth="1"/>
    <col min="13833" max="14083" width="9.140625" style="13"/>
    <col min="14084" max="14084" width="3.42578125" style="13" customWidth="1"/>
    <col min="14085" max="14085" width="59.5703125" style="13" customWidth="1"/>
    <col min="14086" max="14086" width="12.5703125" style="13" customWidth="1"/>
    <col min="14087" max="14088" width="17.85546875" style="13" customWidth="1"/>
    <col min="14089" max="14339" width="9.140625" style="13"/>
    <col min="14340" max="14340" width="3.42578125" style="13" customWidth="1"/>
    <col min="14341" max="14341" width="59.5703125" style="13" customWidth="1"/>
    <col min="14342" max="14342" width="12.5703125" style="13" customWidth="1"/>
    <col min="14343" max="14344" width="17.85546875" style="13" customWidth="1"/>
    <col min="14345" max="14595" width="9.140625" style="13"/>
    <col min="14596" max="14596" width="3.42578125" style="13" customWidth="1"/>
    <col min="14597" max="14597" width="59.5703125" style="13" customWidth="1"/>
    <col min="14598" max="14598" width="12.5703125" style="13" customWidth="1"/>
    <col min="14599" max="14600" width="17.85546875" style="13" customWidth="1"/>
    <col min="14601" max="14851" width="9.140625" style="13"/>
    <col min="14852" max="14852" width="3.42578125" style="13" customWidth="1"/>
    <col min="14853" max="14853" width="59.5703125" style="13" customWidth="1"/>
    <col min="14854" max="14854" width="12.5703125" style="13" customWidth="1"/>
    <col min="14855" max="14856" width="17.85546875" style="13" customWidth="1"/>
    <col min="14857" max="15107" width="9.140625" style="13"/>
    <col min="15108" max="15108" width="3.42578125" style="13" customWidth="1"/>
    <col min="15109" max="15109" width="59.5703125" style="13" customWidth="1"/>
    <col min="15110" max="15110" width="12.5703125" style="13" customWidth="1"/>
    <col min="15111" max="15112" width="17.85546875" style="13" customWidth="1"/>
    <col min="15113" max="15363" width="9.140625" style="13"/>
    <col min="15364" max="15364" width="3.42578125" style="13" customWidth="1"/>
    <col min="15365" max="15365" width="59.5703125" style="13" customWidth="1"/>
    <col min="15366" max="15366" width="12.5703125" style="13" customWidth="1"/>
    <col min="15367" max="15368" width="17.85546875" style="13" customWidth="1"/>
    <col min="15369" max="15619" width="9.140625" style="13"/>
    <col min="15620" max="15620" width="3.42578125" style="13" customWidth="1"/>
    <col min="15621" max="15621" width="59.5703125" style="13" customWidth="1"/>
    <col min="15622" max="15622" width="12.5703125" style="13" customWidth="1"/>
    <col min="15623" max="15624" width="17.85546875" style="13" customWidth="1"/>
    <col min="15625" max="15875" width="9.140625" style="13"/>
    <col min="15876" max="15876" width="3.42578125" style="13" customWidth="1"/>
    <col min="15877" max="15877" width="59.5703125" style="13" customWidth="1"/>
    <col min="15878" max="15878" width="12.5703125" style="13" customWidth="1"/>
    <col min="15879" max="15880" width="17.85546875" style="13" customWidth="1"/>
    <col min="15881" max="16131" width="9.140625" style="13"/>
    <col min="16132" max="16132" width="3.42578125" style="13" customWidth="1"/>
    <col min="16133" max="16133" width="59.5703125" style="13" customWidth="1"/>
    <col min="16134" max="16134" width="12.5703125" style="13" customWidth="1"/>
    <col min="16135" max="16136" width="17.85546875" style="13" customWidth="1"/>
    <col min="16137" max="16384" width="9.140625" style="13"/>
  </cols>
  <sheetData>
    <row r="1" spans="1:10">
      <c r="E1" s="218"/>
      <c r="G1" s="218"/>
      <c r="H1" s="198" t="s">
        <v>576</v>
      </c>
    </row>
    <row r="2" spans="1:10" ht="21.75" customHeight="1">
      <c r="B2" s="553" t="s">
        <v>68</v>
      </c>
      <c r="C2" s="553"/>
      <c r="D2" s="553"/>
      <c r="E2" s="553"/>
      <c r="F2" s="553"/>
      <c r="G2" s="553"/>
      <c r="H2" s="553"/>
    </row>
    <row r="3" spans="1:10" ht="14.25" customHeight="1">
      <c r="B3" s="554" t="s">
        <v>868</v>
      </c>
      <c r="C3" s="554"/>
      <c r="D3" s="554"/>
      <c r="E3" s="554"/>
      <c r="F3" s="554"/>
      <c r="G3" s="554"/>
      <c r="H3" s="554"/>
    </row>
    <row r="4" spans="1:10" ht="14.25" customHeight="1" thickBot="1">
      <c r="B4" s="185"/>
      <c r="C4" s="185"/>
      <c r="D4" s="185"/>
      <c r="E4" s="185"/>
      <c r="F4" s="185"/>
      <c r="G4" s="185"/>
      <c r="H4" s="187" t="s">
        <v>128</v>
      </c>
    </row>
    <row r="5" spans="1:10" ht="24.75" customHeight="1" thickBot="1">
      <c r="B5" s="557" t="s">
        <v>520</v>
      </c>
      <c r="C5" s="512" t="s">
        <v>84</v>
      </c>
      <c r="D5" s="544" t="s">
        <v>869</v>
      </c>
      <c r="E5" s="521" t="s">
        <v>870</v>
      </c>
      <c r="F5" s="546" t="s">
        <v>785</v>
      </c>
      <c r="G5" s="547"/>
      <c r="H5" s="551" t="s">
        <v>786</v>
      </c>
    </row>
    <row r="6" spans="1:10" ht="25.5" customHeight="1">
      <c r="A6" s="16"/>
      <c r="B6" s="558"/>
      <c r="C6" s="513"/>
      <c r="D6" s="513"/>
      <c r="E6" s="545"/>
      <c r="F6" s="245" t="s">
        <v>0</v>
      </c>
      <c r="G6" s="234" t="s">
        <v>568</v>
      </c>
      <c r="H6" s="552"/>
    </row>
    <row r="7" spans="1:10" ht="16.5" thickBot="1">
      <c r="A7" s="78"/>
      <c r="B7" s="219">
        <v>1</v>
      </c>
      <c r="C7" s="220">
        <v>2</v>
      </c>
      <c r="D7" s="221"/>
      <c r="E7" s="246"/>
      <c r="F7" s="221">
        <v>3</v>
      </c>
      <c r="G7" s="222">
        <v>4</v>
      </c>
      <c r="H7" s="197">
        <v>8</v>
      </c>
    </row>
    <row r="8" spans="1:10" s="57" customFormat="1" ht="20.100000000000001" customHeight="1">
      <c r="A8" s="223"/>
      <c r="B8" s="224" t="s">
        <v>521</v>
      </c>
      <c r="C8" s="225"/>
      <c r="D8" s="236"/>
      <c r="E8" s="237"/>
      <c r="F8" s="236"/>
      <c r="G8" s="237"/>
      <c r="H8" s="242"/>
    </row>
    <row r="9" spans="1:10" s="57" customFormat="1" ht="20.100000000000001" customHeight="1">
      <c r="A9" s="223"/>
      <c r="B9" s="226" t="s">
        <v>522</v>
      </c>
      <c r="C9" s="227">
        <v>3001</v>
      </c>
      <c r="D9" s="238">
        <f>D10+D11+D12+D13</f>
        <v>414271</v>
      </c>
      <c r="E9" s="238">
        <f t="shared" ref="E9:G9" si="0">E10+E11+E12+E13</f>
        <v>457702</v>
      </c>
      <c r="F9" s="238">
        <f t="shared" si="0"/>
        <v>457702</v>
      </c>
      <c r="G9" s="238">
        <f t="shared" si="0"/>
        <v>450347</v>
      </c>
      <c r="H9" s="476">
        <f>(G9/F9)</f>
        <v>0.98393059239417791</v>
      </c>
    </row>
    <row r="10" spans="1:10" s="57" customFormat="1" ht="20.100000000000001" customHeight="1">
      <c r="A10" s="223"/>
      <c r="B10" s="228" t="s">
        <v>523</v>
      </c>
      <c r="C10" s="229">
        <v>3002</v>
      </c>
      <c r="D10" s="240">
        <v>393677</v>
      </c>
      <c r="E10" s="241">
        <v>440452</v>
      </c>
      <c r="F10" s="240">
        <v>440452</v>
      </c>
      <c r="G10" s="241">
        <v>433452</v>
      </c>
      <c r="H10" s="478">
        <f>(G10/F10)</f>
        <v>0.98410723529465183</v>
      </c>
    </row>
    <row r="11" spans="1:10" s="57" customFormat="1" ht="20.100000000000001" customHeight="1">
      <c r="A11" s="223"/>
      <c r="B11" s="228" t="s">
        <v>524</v>
      </c>
      <c r="C11" s="229">
        <v>3003</v>
      </c>
      <c r="D11" s="240"/>
      <c r="E11" s="241"/>
      <c r="F11" s="240"/>
      <c r="G11" s="241"/>
      <c r="H11" s="478"/>
    </row>
    <row r="12" spans="1:10" s="57" customFormat="1" ht="20.100000000000001" customHeight="1">
      <c r="A12" s="223"/>
      <c r="B12" s="228" t="s">
        <v>525</v>
      </c>
      <c r="C12" s="229">
        <v>3004</v>
      </c>
      <c r="D12" s="240">
        <v>226</v>
      </c>
      <c r="E12" s="241">
        <v>250</v>
      </c>
      <c r="F12" s="240">
        <v>250</v>
      </c>
      <c r="G12" s="241">
        <v>413</v>
      </c>
      <c r="H12" s="478">
        <f>(G12/F12)</f>
        <v>1.6519999999999999</v>
      </c>
    </row>
    <row r="13" spans="1:10" s="57" customFormat="1" ht="20.100000000000001" customHeight="1">
      <c r="A13" s="223"/>
      <c r="B13" s="228" t="s">
        <v>526</v>
      </c>
      <c r="C13" s="229">
        <v>3005</v>
      </c>
      <c r="D13" s="240">
        <v>20368</v>
      </c>
      <c r="E13" s="241">
        <v>17000</v>
      </c>
      <c r="F13" s="240">
        <v>17000</v>
      </c>
      <c r="G13" s="241">
        <v>16482</v>
      </c>
      <c r="H13" s="478">
        <f>(G13/F13)</f>
        <v>0.96952941176470586</v>
      </c>
    </row>
    <row r="14" spans="1:10" s="57" customFormat="1" ht="20.100000000000001" customHeight="1">
      <c r="A14" s="223"/>
      <c r="B14" s="226" t="s">
        <v>527</v>
      </c>
      <c r="C14" s="227">
        <v>3006</v>
      </c>
      <c r="D14" s="238">
        <f>D15+D16+D17+D18+D19+D20+D21+D22</f>
        <v>380633</v>
      </c>
      <c r="E14" s="238">
        <f t="shared" ref="E14:G14" si="1">E15+E16+E17+E18+E19+E20+E21+E22</f>
        <v>432150</v>
      </c>
      <c r="F14" s="238">
        <f t="shared" si="1"/>
        <v>432150</v>
      </c>
      <c r="G14" s="238">
        <f t="shared" si="1"/>
        <v>428341</v>
      </c>
      <c r="H14" s="243">
        <f t="shared" ref="H14:H66" si="2">IFERROR(G14/F14,"  ")</f>
        <v>0.99118593081106099</v>
      </c>
    </row>
    <row r="15" spans="1:10" s="57" customFormat="1" ht="20.100000000000001" customHeight="1">
      <c r="A15" s="223"/>
      <c r="B15" s="228" t="s">
        <v>528</v>
      </c>
      <c r="C15" s="229">
        <v>3007</v>
      </c>
      <c r="D15" s="240">
        <v>155595</v>
      </c>
      <c r="E15" s="241">
        <v>148000</v>
      </c>
      <c r="F15" s="241">
        <v>148000</v>
      </c>
      <c r="G15" s="241">
        <v>147531</v>
      </c>
      <c r="H15" s="244">
        <f>(G15/F15)</f>
        <v>0.99683108108108109</v>
      </c>
    </row>
    <row r="16" spans="1:10" s="57" customFormat="1" ht="20.100000000000001" customHeight="1">
      <c r="A16" s="223"/>
      <c r="B16" s="228" t="s">
        <v>529</v>
      </c>
      <c r="C16" s="229">
        <v>3008</v>
      </c>
      <c r="D16" s="240"/>
      <c r="E16" s="241"/>
      <c r="F16" s="240"/>
      <c r="G16" s="241"/>
      <c r="H16" s="244" t="str">
        <f t="shared" si="2"/>
        <v xml:space="preserve">  </v>
      </c>
      <c r="J16" s="477"/>
    </row>
    <row r="17" spans="1:8" s="57" customFormat="1" ht="20.100000000000001" customHeight="1">
      <c r="A17" s="223"/>
      <c r="B17" s="228" t="s">
        <v>530</v>
      </c>
      <c r="C17" s="229">
        <v>3009</v>
      </c>
      <c r="D17" s="240">
        <v>206844</v>
      </c>
      <c r="E17" s="241">
        <v>240000</v>
      </c>
      <c r="F17" s="240">
        <v>240000</v>
      </c>
      <c r="G17" s="241">
        <v>238445</v>
      </c>
      <c r="H17" s="244">
        <f>(G17/F17)</f>
        <v>0.9935208333333333</v>
      </c>
    </row>
    <row r="18" spans="1:8" s="57" customFormat="1" ht="20.100000000000001" customHeight="1">
      <c r="A18" s="223"/>
      <c r="B18" s="228" t="s">
        <v>531</v>
      </c>
      <c r="C18" s="229">
        <v>3010</v>
      </c>
      <c r="D18" s="240">
        <v>255</v>
      </c>
      <c r="E18" s="241">
        <v>350</v>
      </c>
      <c r="F18" s="240">
        <v>350</v>
      </c>
      <c r="G18" s="241">
        <v>192</v>
      </c>
      <c r="H18" s="244">
        <f>(G18/F18)</f>
        <v>0.5485714285714286</v>
      </c>
    </row>
    <row r="19" spans="1:8" s="57" customFormat="1" ht="20.100000000000001" customHeight="1">
      <c r="A19" s="223"/>
      <c r="B19" s="228" t="s">
        <v>532</v>
      </c>
      <c r="C19" s="229">
        <v>3011</v>
      </c>
      <c r="D19" s="240"/>
      <c r="E19" s="241"/>
      <c r="F19" s="240"/>
      <c r="G19" s="241"/>
      <c r="H19" s="244"/>
    </row>
    <row r="20" spans="1:8" s="57" customFormat="1" ht="20.100000000000001" customHeight="1">
      <c r="A20" s="223"/>
      <c r="B20" s="228" t="s">
        <v>533</v>
      </c>
      <c r="C20" s="229">
        <v>3012</v>
      </c>
      <c r="D20" s="240">
        <v>1682</v>
      </c>
      <c r="E20" s="241">
        <v>1800</v>
      </c>
      <c r="F20" s="240">
        <v>1800</v>
      </c>
      <c r="G20" s="241">
        <v>1028</v>
      </c>
      <c r="H20" s="244">
        <f t="shared" ref="H20:H23" si="3">(G20/F20)</f>
        <v>0.57111111111111112</v>
      </c>
    </row>
    <row r="21" spans="1:8" s="57" customFormat="1" ht="20.100000000000001" customHeight="1">
      <c r="A21" s="223"/>
      <c r="B21" s="228" t="s">
        <v>534</v>
      </c>
      <c r="C21" s="229">
        <v>3013</v>
      </c>
      <c r="D21" s="240">
        <v>16257</v>
      </c>
      <c r="E21" s="241">
        <v>22000</v>
      </c>
      <c r="F21" s="240">
        <v>22000</v>
      </c>
      <c r="G21" s="241">
        <v>23900</v>
      </c>
      <c r="H21" s="244">
        <f t="shared" si="3"/>
        <v>1.0863636363636364</v>
      </c>
    </row>
    <row r="22" spans="1:8" s="57" customFormat="1" ht="20.100000000000001" customHeight="1">
      <c r="A22" s="223"/>
      <c r="B22" s="228" t="s">
        <v>535</v>
      </c>
      <c r="C22" s="229">
        <v>3014</v>
      </c>
      <c r="D22" s="240"/>
      <c r="E22" s="241">
        <v>20000</v>
      </c>
      <c r="F22" s="240">
        <v>20000</v>
      </c>
      <c r="G22" s="241">
        <v>17245</v>
      </c>
      <c r="H22" s="244">
        <f t="shared" si="3"/>
        <v>0.86224999999999996</v>
      </c>
    </row>
    <row r="23" spans="1:8" s="57" customFormat="1" ht="20.100000000000001" customHeight="1">
      <c r="A23" s="223"/>
      <c r="B23" s="228" t="s">
        <v>536</v>
      </c>
      <c r="C23" s="229">
        <v>3015</v>
      </c>
      <c r="D23" s="240">
        <f>D9-D14</f>
        <v>33638</v>
      </c>
      <c r="E23" s="240">
        <f t="shared" ref="E23:G23" si="4">E9-E14</f>
        <v>25552</v>
      </c>
      <c r="F23" s="240">
        <f t="shared" ref="F23" si="5">F9-F14</f>
        <v>25552</v>
      </c>
      <c r="G23" s="240">
        <f t="shared" si="4"/>
        <v>22006</v>
      </c>
      <c r="H23" s="244">
        <f t="shared" si="3"/>
        <v>0.86122417031934873</v>
      </c>
    </row>
    <row r="24" spans="1:8" s="57" customFormat="1" ht="20.100000000000001" customHeight="1">
      <c r="A24" s="223"/>
      <c r="B24" s="228" t="s">
        <v>537</v>
      </c>
      <c r="C24" s="229">
        <v>3016</v>
      </c>
      <c r="D24" s="240"/>
      <c r="E24" s="241"/>
      <c r="F24" s="240"/>
      <c r="G24" s="241"/>
      <c r="H24" s="244" t="str">
        <f t="shared" si="2"/>
        <v xml:space="preserve">  </v>
      </c>
    </row>
    <row r="25" spans="1:8" s="57" customFormat="1" ht="20.100000000000001" customHeight="1">
      <c r="A25" s="223"/>
      <c r="B25" s="230" t="s">
        <v>538</v>
      </c>
      <c r="C25" s="229"/>
      <c r="D25" s="240"/>
      <c r="E25" s="241"/>
      <c r="F25" s="240"/>
      <c r="G25" s="241"/>
      <c r="H25" s="244" t="str">
        <f t="shared" si="2"/>
        <v xml:space="preserve">  </v>
      </c>
    </row>
    <row r="26" spans="1:8" s="57" customFormat="1" ht="20.100000000000001" customHeight="1">
      <c r="A26" s="223"/>
      <c r="B26" s="226" t="s">
        <v>192</v>
      </c>
      <c r="C26" s="227">
        <v>3017</v>
      </c>
      <c r="D26" s="238"/>
      <c r="E26" s="239"/>
      <c r="F26" s="238"/>
      <c r="G26" s="239"/>
      <c r="H26" s="243" t="str">
        <f t="shared" si="2"/>
        <v xml:space="preserve">  </v>
      </c>
    </row>
    <row r="27" spans="1:8" s="57" customFormat="1" ht="20.100000000000001" customHeight="1">
      <c r="A27" s="223"/>
      <c r="B27" s="228" t="s">
        <v>539</v>
      </c>
      <c r="C27" s="229">
        <v>3018</v>
      </c>
      <c r="D27" s="240"/>
      <c r="E27" s="241"/>
      <c r="F27" s="240"/>
      <c r="G27" s="241"/>
      <c r="H27" s="244" t="str">
        <f t="shared" si="2"/>
        <v xml:space="preserve">  </v>
      </c>
    </row>
    <row r="28" spans="1:8" s="57" customFormat="1" ht="27.75" customHeight="1">
      <c r="A28" s="223"/>
      <c r="B28" s="228" t="s">
        <v>540</v>
      </c>
      <c r="C28" s="229">
        <v>3019</v>
      </c>
      <c r="D28" s="240"/>
      <c r="E28" s="241"/>
      <c r="F28" s="240"/>
      <c r="G28" s="241"/>
      <c r="H28" s="244" t="str">
        <f t="shared" si="2"/>
        <v xml:space="preserve">  </v>
      </c>
    </row>
    <row r="29" spans="1:8" s="57" customFormat="1" ht="20.100000000000001" customHeight="1">
      <c r="A29" s="223"/>
      <c r="B29" s="228" t="s">
        <v>541</v>
      </c>
      <c r="C29" s="229">
        <v>3020</v>
      </c>
      <c r="D29" s="240"/>
      <c r="E29" s="241"/>
      <c r="F29" s="240"/>
      <c r="G29" s="241"/>
      <c r="H29" s="244" t="str">
        <f t="shared" si="2"/>
        <v xml:space="preserve">  </v>
      </c>
    </row>
    <row r="30" spans="1:8" s="57" customFormat="1" ht="20.100000000000001" customHeight="1">
      <c r="A30" s="223"/>
      <c r="B30" s="228" t="s">
        <v>542</v>
      </c>
      <c r="C30" s="229">
        <v>3021</v>
      </c>
      <c r="D30" s="240"/>
      <c r="E30" s="241"/>
      <c r="F30" s="240"/>
      <c r="G30" s="241"/>
      <c r="H30" s="244" t="str">
        <f t="shared" si="2"/>
        <v xml:space="preserve">  </v>
      </c>
    </row>
    <row r="31" spans="1:8" s="57" customFormat="1" ht="20.100000000000001" customHeight="1">
      <c r="A31" s="223"/>
      <c r="B31" s="228" t="s">
        <v>69</v>
      </c>
      <c r="C31" s="229">
        <v>3022</v>
      </c>
      <c r="D31" s="240"/>
      <c r="E31" s="241"/>
      <c r="F31" s="240"/>
      <c r="G31" s="241"/>
      <c r="H31" s="244" t="str">
        <f t="shared" si="2"/>
        <v xml:space="preserve">  </v>
      </c>
    </row>
    <row r="32" spans="1:8" s="57" customFormat="1" ht="20.100000000000001" customHeight="1">
      <c r="A32" s="223"/>
      <c r="B32" s="226" t="s">
        <v>193</v>
      </c>
      <c r="C32" s="227">
        <v>3023</v>
      </c>
      <c r="D32" s="238">
        <f>SUM(D33:D35)</f>
        <v>12327</v>
      </c>
      <c r="E32" s="238">
        <f t="shared" ref="E32:G32" si="6">SUM(E33:E35)</f>
        <v>10000</v>
      </c>
      <c r="F32" s="238">
        <f t="shared" si="6"/>
        <v>10000</v>
      </c>
      <c r="G32" s="238">
        <f t="shared" si="6"/>
        <v>7503</v>
      </c>
      <c r="H32" s="243">
        <f t="shared" si="2"/>
        <v>0.75029999999999997</v>
      </c>
    </row>
    <row r="33" spans="1:8" s="57" customFormat="1" ht="20.100000000000001" customHeight="1">
      <c r="A33" s="223"/>
      <c r="B33" s="228" t="s">
        <v>543</v>
      </c>
      <c r="C33" s="229">
        <v>3024</v>
      </c>
      <c r="D33" s="240"/>
      <c r="E33" s="241"/>
      <c r="F33" s="240"/>
      <c r="G33" s="241"/>
      <c r="H33" s="244" t="str">
        <f t="shared" si="2"/>
        <v xml:space="preserve">  </v>
      </c>
    </row>
    <row r="34" spans="1:8" s="57" customFormat="1" ht="34.5" customHeight="1">
      <c r="A34" s="223"/>
      <c r="B34" s="228" t="s">
        <v>544</v>
      </c>
      <c r="C34" s="229">
        <v>3025</v>
      </c>
      <c r="D34" s="240">
        <v>12327</v>
      </c>
      <c r="E34" s="241">
        <v>10000</v>
      </c>
      <c r="F34" s="240">
        <v>10000</v>
      </c>
      <c r="G34" s="241">
        <v>7503</v>
      </c>
      <c r="H34" s="244">
        <f t="shared" si="2"/>
        <v>0.75029999999999997</v>
      </c>
    </row>
    <row r="35" spans="1:8" s="57" customFormat="1" ht="20.100000000000001" customHeight="1">
      <c r="A35" s="223"/>
      <c r="B35" s="228" t="s">
        <v>545</v>
      </c>
      <c r="C35" s="229">
        <v>3026</v>
      </c>
      <c r="D35" s="240"/>
      <c r="E35" s="241"/>
      <c r="F35" s="240"/>
      <c r="G35" s="241"/>
      <c r="H35" s="244" t="str">
        <f t="shared" si="2"/>
        <v xml:space="preserve">  </v>
      </c>
    </row>
    <row r="36" spans="1:8" s="57" customFormat="1" ht="20.100000000000001" customHeight="1">
      <c r="A36" s="223"/>
      <c r="B36" s="228" t="s">
        <v>546</v>
      </c>
      <c r="C36" s="229">
        <v>3027</v>
      </c>
      <c r="D36" s="240"/>
      <c r="E36" s="241"/>
      <c r="F36" s="240"/>
      <c r="G36" s="241"/>
      <c r="H36" s="244" t="str">
        <f t="shared" si="2"/>
        <v xml:space="preserve">  </v>
      </c>
    </row>
    <row r="37" spans="1:8" s="57" customFormat="1" ht="20.100000000000001" customHeight="1">
      <c r="A37" s="223"/>
      <c r="B37" s="228" t="s">
        <v>547</v>
      </c>
      <c r="C37" s="229">
        <v>3028</v>
      </c>
      <c r="D37" s="240">
        <f>D32-D26</f>
        <v>12327</v>
      </c>
      <c r="E37" s="240">
        <f t="shared" ref="E37:G37" si="7">E32-E26</f>
        <v>10000</v>
      </c>
      <c r="F37" s="240">
        <f t="shared" ref="F37" si="8">F32-F26</f>
        <v>10000</v>
      </c>
      <c r="G37" s="240">
        <f t="shared" si="7"/>
        <v>7503</v>
      </c>
      <c r="H37" s="244">
        <f t="shared" si="2"/>
        <v>0.75029999999999997</v>
      </c>
    </row>
    <row r="38" spans="1:8" s="57" customFormat="1" ht="22.5" customHeight="1">
      <c r="A38" s="223"/>
      <c r="B38" s="230" t="s">
        <v>548</v>
      </c>
      <c r="C38" s="229"/>
      <c r="D38" s="240"/>
      <c r="E38" s="241"/>
      <c r="F38" s="240"/>
      <c r="G38" s="241"/>
      <c r="H38" s="244" t="str">
        <f t="shared" si="2"/>
        <v xml:space="preserve">  </v>
      </c>
    </row>
    <row r="39" spans="1:8" s="57" customFormat="1" ht="20.100000000000001" customHeight="1">
      <c r="A39" s="223"/>
      <c r="B39" s="226" t="s">
        <v>549</v>
      </c>
      <c r="C39" s="227">
        <v>3029</v>
      </c>
      <c r="D39" s="238"/>
      <c r="E39" s="239"/>
      <c r="F39" s="238"/>
      <c r="G39" s="239"/>
      <c r="H39" s="243" t="str">
        <f t="shared" si="2"/>
        <v xml:space="preserve">  </v>
      </c>
    </row>
    <row r="40" spans="1:8" s="57" customFormat="1" ht="20.100000000000001" customHeight="1">
      <c r="A40" s="223"/>
      <c r="B40" s="228" t="s">
        <v>70</v>
      </c>
      <c r="C40" s="229">
        <v>3030</v>
      </c>
      <c r="D40" s="240"/>
      <c r="E40" s="241"/>
      <c r="F40" s="240"/>
      <c r="G40" s="241"/>
      <c r="H40" s="244" t="str">
        <f t="shared" si="2"/>
        <v xml:space="preserve">  </v>
      </c>
    </row>
    <row r="41" spans="1:8" s="57" customFormat="1" ht="20.100000000000001" customHeight="1">
      <c r="A41" s="223"/>
      <c r="B41" s="228" t="s">
        <v>550</v>
      </c>
      <c r="C41" s="229">
        <v>3031</v>
      </c>
      <c r="D41" s="240"/>
      <c r="E41" s="241"/>
      <c r="F41" s="240"/>
      <c r="G41" s="241"/>
      <c r="H41" s="244" t="str">
        <f t="shared" si="2"/>
        <v xml:space="preserve">  </v>
      </c>
    </row>
    <row r="42" spans="1:8" s="57" customFormat="1" ht="20.100000000000001" customHeight="1">
      <c r="A42" s="223"/>
      <c r="B42" s="228" t="s">
        <v>551</v>
      </c>
      <c r="C42" s="229">
        <v>3032</v>
      </c>
      <c r="D42" s="240"/>
      <c r="E42" s="241"/>
      <c r="F42" s="240"/>
      <c r="G42" s="241"/>
      <c r="H42" s="244" t="str">
        <f t="shared" si="2"/>
        <v xml:space="preserve">  </v>
      </c>
    </row>
    <row r="43" spans="1:8" s="57" customFormat="1" ht="20.100000000000001" customHeight="1">
      <c r="A43" s="223"/>
      <c r="B43" s="228" t="s">
        <v>552</v>
      </c>
      <c r="C43" s="229">
        <v>3033</v>
      </c>
      <c r="D43" s="240"/>
      <c r="E43" s="241"/>
      <c r="F43" s="240"/>
      <c r="G43" s="241"/>
      <c r="H43" s="244" t="str">
        <f t="shared" si="2"/>
        <v xml:space="preserve">  </v>
      </c>
    </row>
    <row r="44" spans="1:8" s="57" customFormat="1" ht="20.100000000000001" customHeight="1">
      <c r="A44" s="223"/>
      <c r="B44" s="228" t="s">
        <v>553</v>
      </c>
      <c r="C44" s="229">
        <v>3034</v>
      </c>
      <c r="D44" s="240"/>
      <c r="E44" s="241"/>
      <c r="F44" s="240"/>
      <c r="G44" s="241"/>
      <c r="H44" s="244" t="str">
        <f t="shared" si="2"/>
        <v xml:space="preserve">  </v>
      </c>
    </row>
    <row r="45" spans="1:8" s="57" customFormat="1" ht="20.100000000000001" customHeight="1">
      <c r="A45" s="223"/>
      <c r="B45" s="228" t="s">
        <v>554</v>
      </c>
      <c r="C45" s="229">
        <v>3035</v>
      </c>
      <c r="D45" s="240"/>
      <c r="E45" s="241"/>
      <c r="F45" s="240"/>
      <c r="G45" s="241"/>
      <c r="H45" s="244" t="str">
        <f t="shared" si="2"/>
        <v xml:space="preserve">  </v>
      </c>
    </row>
    <row r="46" spans="1:8" s="57" customFormat="1" ht="20.100000000000001" customHeight="1">
      <c r="A46" s="223"/>
      <c r="B46" s="228" t="s">
        <v>555</v>
      </c>
      <c r="C46" s="229">
        <v>3036</v>
      </c>
      <c r="D46" s="240"/>
      <c r="E46" s="241"/>
      <c r="F46" s="240"/>
      <c r="G46" s="241"/>
      <c r="H46" s="244" t="str">
        <f t="shared" si="2"/>
        <v xml:space="preserve">  </v>
      </c>
    </row>
    <row r="47" spans="1:8" s="57" customFormat="1" ht="20.100000000000001" customHeight="1">
      <c r="A47" s="223"/>
      <c r="B47" s="226" t="s">
        <v>556</v>
      </c>
      <c r="C47" s="227">
        <v>3037</v>
      </c>
      <c r="D47" s="238">
        <f>SUM(D48:D55)</f>
        <v>19848</v>
      </c>
      <c r="E47" s="238">
        <f t="shared" ref="E47:G47" si="9">SUM(E48:E55)</f>
        <v>13831</v>
      </c>
      <c r="F47" s="238">
        <f t="shared" si="9"/>
        <v>13831</v>
      </c>
      <c r="G47" s="238">
        <f t="shared" si="9"/>
        <v>13213</v>
      </c>
      <c r="H47" s="243">
        <f t="shared" si="2"/>
        <v>0.95531776444219507</v>
      </c>
    </row>
    <row r="48" spans="1:8" s="57" customFormat="1" ht="20.100000000000001" customHeight="1">
      <c r="A48" s="223"/>
      <c r="B48" s="228" t="s">
        <v>557</v>
      </c>
      <c r="C48" s="229">
        <v>3038</v>
      </c>
      <c r="D48" s="240"/>
      <c r="E48" s="241"/>
      <c r="F48" s="240"/>
      <c r="G48" s="241"/>
      <c r="H48" s="244" t="str">
        <f t="shared" si="2"/>
        <v xml:space="preserve">  </v>
      </c>
    </row>
    <row r="49" spans="1:8" s="57" customFormat="1" ht="20.100000000000001" customHeight="1">
      <c r="A49" s="223"/>
      <c r="B49" s="228" t="s">
        <v>550</v>
      </c>
      <c r="C49" s="229">
        <v>3039</v>
      </c>
      <c r="D49" s="240"/>
      <c r="E49" s="241"/>
      <c r="F49" s="240"/>
      <c r="G49" s="241"/>
      <c r="H49" s="244" t="str">
        <f t="shared" si="2"/>
        <v xml:space="preserve">  </v>
      </c>
    </row>
    <row r="50" spans="1:8" s="57" customFormat="1" ht="20.100000000000001" customHeight="1">
      <c r="A50" s="223"/>
      <c r="B50" s="228" t="s">
        <v>551</v>
      </c>
      <c r="C50" s="229">
        <v>3040</v>
      </c>
      <c r="D50" s="240"/>
      <c r="E50" s="241"/>
      <c r="F50" s="240"/>
      <c r="G50" s="241"/>
      <c r="H50" s="244" t="str">
        <f t="shared" si="2"/>
        <v xml:space="preserve">  </v>
      </c>
    </row>
    <row r="51" spans="1:8" s="57" customFormat="1" ht="20.100000000000001" customHeight="1">
      <c r="A51" s="223"/>
      <c r="B51" s="228" t="s">
        <v>552</v>
      </c>
      <c r="C51" s="229">
        <v>3041</v>
      </c>
      <c r="D51" s="240">
        <v>9530</v>
      </c>
      <c r="E51" s="241"/>
      <c r="F51" s="240"/>
      <c r="G51" s="241"/>
      <c r="H51" s="244"/>
    </row>
    <row r="52" spans="1:8" s="57" customFormat="1" ht="20.100000000000001" customHeight="1">
      <c r="A52" s="223"/>
      <c r="B52" s="228" t="s">
        <v>553</v>
      </c>
      <c r="C52" s="229">
        <v>3042</v>
      </c>
      <c r="D52" s="240"/>
      <c r="E52" s="241"/>
      <c r="F52" s="240"/>
      <c r="G52" s="241"/>
      <c r="H52" s="244" t="str">
        <f t="shared" si="2"/>
        <v xml:space="preserve">  </v>
      </c>
    </row>
    <row r="53" spans="1:8" s="57" customFormat="1" ht="20.100000000000001" customHeight="1">
      <c r="A53" s="223"/>
      <c r="B53" s="228" t="s">
        <v>558</v>
      </c>
      <c r="C53" s="229">
        <v>3043</v>
      </c>
      <c r="D53" s="240">
        <v>7033</v>
      </c>
      <c r="E53" s="241">
        <v>3831</v>
      </c>
      <c r="F53" s="240">
        <v>3831</v>
      </c>
      <c r="G53" s="241">
        <v>3831</v>
      </c>
      <c r="H53" s="244">
        <f t="shared" si="2"/>
        <v>1</v>
      </c>
    </row>
    <row r="54" spans="1:8" s="57" customFormat="1" ht="20.100000000000001" customHeight="1">
      <c r="A54" s="223"/>
      <c r="B54" s="228" t="s">
        <v>559</v>
      </c>
      <c r="C54" s="229">
        <v>3044</v>
      </c>
      <c r="D54" s="240">
        <v>3285</v>
      </c>
      <c r="E54" s="241">
        <v>10000</v>
      </c>
      <c r="F54" s="240">
        <v>10000</v>
      </c>
      <c r="G54" s="241">
        <v>9382</v>
      </c>
      <c r="H54" s="244">
        <f>(G54/F54)</f>
        <v>0.93820000000000003</v>
      </c>
    </row>
    <row r="55" spans="1:8" s="57" customFormat="1" ht="20.100000000000001" customHeight="1">
      <c r="A55" s="223"/>
      <c r="B55" s="228" t="s">
        <v>560</v>
      </c>
      <c r="C55" s="229">
        <v>3045</v>
      </c>
      <c r="D55" s="240"/>
      <c r="E55" s="241"/>
      <c r="F55" s="240"/>
      <c r="G55" s="241"/>
      <c r="H55" s="244" t="str">
        <f t="shared" si="2"/>
        <v xml:space="preserve">  </v>
      </c>
    </row>
    <row r="56" spans="1:8" s="57" customFormat="1" ht="20.100000000000001" customHeight="1">
      <c r="A56" s="223"/>
      <c r="B56" s="228" t="s">
        <v>561</v>
      </c>
      <c r="C56" s="229">
        <v>3046</v>
      </c>
      <c r="D56" s="240"/>
      <c r="E56" s="241"/>
      <c r="F56" s="240"/>
      <c r="G56" s="241"/>
      <c r="H56" s="244" t="str">
        <f t="shared" si="2"/>
        <v xml:space="preserve">  </v>
      </c>
    </row>
    <row r="57" spans="1:8" s="57" customFormat="1" ht="20.100000000000001" customHeight="1">
      <c r="A57" s="223"/>
      <c r="B57" s="228" t="s">
        <v>562</v>
      </c>
      <c r="C57" s="229">
        <v>3047</v>
      </c>
      <c r="D57" s="240">
        <f>D47-D39</f>
        <v>19848</v>
      </c>
      <c r="E57" s="240">
        <f t="shared" ref="E57:G57" si="10">E47-E39</f>
        <v>13831</v>
      </c>
      <c r="F57" s="240">
        <f t="shared" ref="F57" si="11">F47-F39</f>
        <v>13831</v>
      </c>
      <c r="G57" s="240">
        <f t="shared" si="10"/>
        <v>13213</v>
      </c>
      <c r="H57" s="244">
        <f t="shared" si="2"/>
        <v>0.95531776444219507</v>
      </c>
    </row>
    <row r="58" spans="1:8" s="57" customFormat="1" ht="20.100000000000001" customHeight="1">
      <c r="A58" s="223"/>
      <c r="B58" s="230" t="s">
        <v>569</v>
      </c>
      <c r="C58" s="229">
        <v>3048</v>
      </c>
      <c r="D58" s="240">
        <f>D9+D26+D39</f>
        <v>414271</v>
      </c>
      <c r="E58" s="240">
        <f t="shared" ref="E58:G58" si="12">E9+E26+E39</f>
        <v>457702</v>
      </c>
      <c r="F58" s="240">
        <f t="shared" ref="F58" si="13">F9+F26+F39</f>
        <v>457702</v>
      </c>
      <c r="G58" s="240">
        <f t="shared" si="12"/>
        <v>450347</v>
      </c>
      <c r="H58" s="244">
        <f t="shared" si="2"/>
        <v>0.98393059239417791</v>
      </c>
    </row>
    <row r="59" spans="1:8" s="57" customFormat="1" ht="20.100000000000001" customHeight="1">
      <c r="A59" s="223"/>
      <c r="B59" s="230" t="s">
        <v>570</v>
      </c>
      <c r="C59" s="229">
        <v>3049</v>
      </c>
      <c r="D59" s="240">
        <f>D14+D32+D47</f>
        <v>412808</v>
      </c>
      <c r="E59" s="240">
        <f t="shared" ref="E59:G59" si="14">E14+E32+E47</f>
        <v>455981</v>
      </c>
      <c r="F59" s="240">
        <f t="shared" ref="F59" si="15">F14+F32+F47</f>
        <v>455981</v>
      </c>
      <c r="G59" s="240">
        <f t="shared" si="14"/>
        <v>449057</v>
      </c>
      <c r="H59" s="244">
        <f t="shared" si="2"/>
        <v>0.98481515677188303</v>
      </c>
    </row>
    <row r="60" spans="1:8" s="57" customFormat="1" ht="20.100000000000001" customHeight="1">
      <c r="A60" s="223"/>
      <c r="B60" s="226" t="s">
        <v>571</v>
      </c>
      <c r="C60" s="227">
        <v>3050</v>
      </c>
      <c r="D60" s="238">
        <f>D58-D59</f>
        <v>1463</v>
      </c>
      <c r="E60" s="238">
        <f t="shared" ref="E60:G60" si="16">E58-E59</f>
        <v>1721</v>
      </c>
      <c r="F60" s="238">
        <f t="shared" si="16"/>
        <v>1721</v>
      </c>
      <c r="G60" s="238">
        <f t="shared" si="16"/>
        <v>1290</v>
      </c>
      <c r="H60" s="243">
        <f t="shared" si="2"/>
        <v>0.74956420685647884</v>
      </c>
    </row>
    <row r="61" spans="1:8" s="57" customFormat="1" ht="20.100000000000001" customHeight="1">
      <c r="A61" s="223"/>
      <c r="B61" s="226" t="s">
        <v>572</v>
      </c>
      <c r="C61" s="227">
        <v>3051</v>
      </c>
      <c r="D61" s="238"/>
      <c r="E61" s="239"/>
      <c r="F61" s="238"/>
      <c r="G61" s="239"/>
      <c r="H61" s="243" t="str">
        <f t="shared" si="2"/>
        <v xml:space="preserve">  </v>
      </c>
    </row>
    <row r="62" spans="1:8" s="57" customFormat="1" ht="20.100000000000001" customHeight="1">
      <c r="A62" s="223"/>
      <c r="B62" s="226" t="s">
        <v>563</v>
      </c>
      <c r="C62" s="227">
        <v>3052</v>
      </c>
      <c r="D62" s="238">
        <v>149</v>
      </c>
      <c r="E62" s="239">
        <v>202</v>
      </c>
      <c r="F62" s="238">
        <v>202</v>
      </c>
      <c r="G62" s="239">
        <v>1611</v>
      </c>
      <c r="H62" s="243">
        <f t="shared" si="2"/>
        <v>7.9752475247524757</v>
      </c>
    </row>
    <row r="63" spans="1:8" s="57" customFormat="1" ht="24" customHeight="1">
      <c r="A63" s="223"/>
      <c r="B63" s="230" t="s">
        <v>564</v>
      </c>
      <c r="C63" s="229">
        <v>3053</v>
      </c>
      <c r="D63" s="240"/>
      <c r="E63" s="241"/>
      <c r="F63" s="240"/>
      <c r="G63" s="241"/>
      <c r="H63" s="244" t="str">
        <f t="shared" si="2"/>
        <v xml:space="preserve">  </v>
      </c>
    </row>
    <row r="64" spans="1:8" s="57" customFormat="1" ht="24" customHeight="1">
      <c r="A64" s="223"/>
      <c r="B64" s="230" t="s">
        <v>565</v>
      </c>
      <c r="C64" s="229">
        <v>3054</v>
      </c>
      <c r="D64" s="240">
        <v>1</v>
      </c>
      <c r="E64" s="241"/>
      <c r="F64" s="240"/>
      <c r="G64" s="241"/>
      <c r="H64" s="244" t="str">
        <f t="shared" si="2"/>
        <v xml:space="preserve">  </v>
      </c>
    </row>
    <row r="65" spans="2:9" s="57" customFormat="1" ht="20.100000000000001" customHeight="1">
      <c r="B65" s="231" t="s">
        <v>566</v>
      </c>
      <c r="C65" s="555">
        <v>3055</v>
      </c>
      <c r="D65" s="550">
        <f>D60-D61+D62+D63-D64</f>
        <v>1611</v>
      </c>
      <c r="E65" s="550">
        <f t="shared" ref="E65:G65" si="17">E60-E61+E62+E63-E64</f>
        <v>1923</v>
      </c>
      <c r="F65" s="550">
        <f t="shared" si="17"/>
        <v>1923</v>
      </c>
      <c r="G65" s="550">
        <f t="shared" si="17"/>
        <v>2901</v>
      </c>
      <c r="H65" s="548">
        <f>IFERROR(G65/F65,"  ")</f>
        <v>1.5085803432137286</v>
      </c>
    </row>
    <row r="66" spans="2:9" s="57" customFormat="1" ht="13.5" customHeight="1" thickBot="1">
      <c r="B66" s="232" t="s">
        <v>567</v>
      </c>
      <c r="C66" s="556"/>
      <c r="D66" s="550"/>
      <c r="E66" s="550"/>
      <c r="F66" s="550"/>
      <c r="G66" s="550"/>
      <c r="H66" s="549" t="str">
        <f t="shared" si="2"/>
        <v xml:space="preserve">  </v>
      </c>
    </row>
    <row r="67" spans="2:9">
      <c r="B67" s="233"/>
      <c r="H67" s="235" t="str">
        <f t="shared" ref="H67:H73" si="18">IFERROR(G67/F67,"  ")</f>
        <v xml:space="preserve">  </v>
      </c>
    </row>
    <row r="68" spans="2:9">
      <c r="B68" s="186" t="s">
        <v>579</v>
      </c>
      <c r="H68" s="235" t="str">
        <f t="shared" si="18"/>
        <v xml:space="preserve">  </v>
      </c>
      <c r="I68" s="16"/>
    </row>
    <row r="69" spans="2:9">
      <c r="H69" s="235" t="str">
        <f t="shared" si="18"/>
        <v xml:space="preserve">  </v>
      </c>
    </row>
    <row r="70" spans="2:9">
      <c r="H70" s="235" t="str">
        <f t="shared" si="18"/>
        <v xml:space="preserve">  </v>
      </c>
    </row>
    <row r="71" spans="2:9">
      <c r="H71" s="235" t="str">
        <f t="shared" si="18"/>
        <v xml:space="preserve">  </v>
      </c>
    </row>
    <row r="72" spans="2:9">
      <c r="H72" s="235" t="str">
        <f t="shared" si="18"/>
        <v xml:space="preserve">  </v>
      </c>
    </row>
    <row r="73" spans="2:9">
      <c r="H73" s="235" t="str">
        <f t="shared" si="18"/>
        <v xml:space="preserve">  </v>
      </c>
    </row>
    <row r="74" spans="2:9">
      <c r="H74" s="235" t="str">
        <f t="shared" ref="H74:H137" si="19">IFERROR(G74/F74,"  ")</f>
        <v xml:space="preserve">  </v>
      </c>
    </row>
    <row r="75" spans="2:9">
      <c r="H75" s="235" t="str">
        <f t="shared" si="19"/>
        <v xml:space="preserve">  </v>
      </c>
    </row>
    <row r="76" spans="2:9">
      <c r="H76" s="235" t="str">
        <f t="shared" si="19"/>
        <v xml:space="preserve">  </v>
      </c>
    </row>
    <row r="77" spans="2:9">
      <c r="H77" s="235" t="str">
        <f t="shared" si="19"/>
        <v xml:space="preserve">  </v>
      </c>
    </row>
    <row r="78" spans="2:9">
      <c r="H78" s="542" t="str">
        <f t="shared" si="19"/>
        <v xml:space="preserve">  </v>
      </c>
    </row>
    <row r="79" spans="2:9">
      <c r="H79" s="542" t="str">
        <f t="shared" si="19"/>
        <v xml:space="preserve">  </v>
      </c>
    </row>
    <row r="80" spans="2:9">
      <c r="H80" s="235" t="str">
        <f t="shared" si="19"/>
        <v xml:space="preserve">  </v>
      </c>
    </row>
    <row r="81" spans="8:8">
      <c r="H81" s="235" t="str">
        <f t="shared" si="19"/>
        <v xml:space="preserve">  </v>
      </c>
    </row>
    <row r="82" spans="8:8">
      <c r="H82" s="235" t="str">
        <f t="shared" si="19"/>
        <v xml:space="preserve">  </v>
      </c>
    </row>
    <row r="83" spans="8:8">
      <c r="H83" s="235" t="str">
        <f t="shared" si="19"/>
        <v xml:space="preserve">  </v>
      </c>
    </row>
    <row r="84" spans="8:8">
      <c r="H84" s="235" t="str">
        <f t="shared" si="19"/>
        <v xml:space="preserve">  </v>
      </c>
    </row>
    <row r="85" spans="8:8">
      <c r="H85" s="235" t="str">
        <f t="shared" si="19"/>
        <v xml:space="preserve">  </v>
      </c>
    </row>
    <row r="86" spans="8:8">
      <c r="H86" s="235" t="str">
        <f t="shared" si="19"/>
        <v xml:space="preserve">  </v>
      </c>
    </row>
    <row r="87" spans="8:8">
      <c r="H87" s="235" t="str">
        <f t="shared" si="19"/>
        <v xml:space="preserve">  </v>
      </c>
    </row>
    <row r="88" spans="8:8">
      <c r="H88" s="235" t="str">
        <f t="shared" si="19"/>
        <v xml:space="preserve">  </v>
      </c>
    </row>
    <row r="89" spans="8:8">
      <c r="H89" s="235" t="str">
        <f t="shared" si="19"/>
        <v xml:space="preserve">  </v>
      </c>
    </row>
    <row r="90" spans="8:8">
      <c r="H90" s="235" t="str">
        <f t="shared" si="19"/>
        <v xml:space="preserve">  </v>
      </c>
    </row>
    <row r="91" spans="8:8">
      <c r="H91" s="235" t="str">
        <f t="shared" si="19"/>
        <v xml:space="preserve">  </v>
      </c>
    </row>
    <row r="92" spans="8:8">
      <c r="H92" s="235" t="str">
        <f t="shared" si="19"/>
        <v xml:space="preserve">  </v>
      </c>
    </row>
    <row r="93" spans="8:8">
      <c r="H93" s="542" t="str">
        <f t="shared" si="19"/>
        <v xml:space="preserve">  </v>
      </c>
    </row>
    <row r="94" spans="8:8">
      <c r="H94" s="542" t="str">
        <f t="shared" si="19"/>
        <v xml:space="preserve">  </v>
      </c>
    </row>
    <row r="95" spans="8:8">
      <c r="H95" s="542" t="str">
        <f t="shared" si="19"/>
        <v xml:space="preserve">  </v>
      </c>
    </row>
    <row r="96" spans="8:8">
      <c r="H96" s="542" t="str">
        <f t="shared" si="19"/>
        <v xml:space="preserve">  </v>
      </c>
    </row>
    <row r="97" spans="8:8">
      <c r="H97" s="235" t="str">
        <f t="shared" si="19"/>
        <v xml:space="preserve">  </v>
      </c>
    </row>
    <row r="98" spans="8:8">
      <c r="H98" s="235" t="str">
        <f t="shared" si="19"/>
        <v xml:space="preserve">  </v>
      </c>
    </row>
    <row r="99" spans="8:8">
      <c r="H99" s="235" t="str">
        <f t="shared" si="19"/>
        <v xml:space="preserve">  </v>
      </c>
    </row>
    <row r="100" spans="8:8">
      <c r="H100" s="542" t="str">
        <f t="shared" si="19"/>
        <v xml:space="preserve">  </v>
      </c>
    </row>
    <row r="101" spans="8:8">
      <c r="H101" s="542" t="str">
        <f t="shared" si="19"/>
        <v xml:space="preserve">  </v>
      </c>
    </row>
    <row r="102" spans="8:8">
      <c r="H102" s="235" t="str">
        <f t="shared" si="19"/>
        <v xml:space="preserve">  </v>
      </c>
    </row>
    <row r="103" spans="8:8">
      <c r="H103" s="235" t="str">
        <f t="shared" si="19"/>
        <v xml:space="preserve">  </v>
      </c>
    </row>
    <row r="104" spans="8:8">
      <c r="H104" s="235" t="str">
        <f t="shared" si="19"/>
        <v xml:space="preserve">  </v>
      </c>
    </row>
    <row r="105" spans="8:8">
      <c r="H105" s="235" t="str">
        <f t="shared" si="19"/>
        <v xml:space="preserve">  </v>
      </c>
    </row>
    <row r="106" spans="8:8">
      <c r="H106" s="235" t="str">
        <f t="shared" si="19"/>
        <v xml:space="preserve">  </v>
      </c>
    </row>
    <row r="107" spans="8:8">
      <c r="H107" s="235" t="str">
        <f t="shared" si="19"/>
        <v xml:space="preserve">  </v>
      </c>
    </row>
    <row r="108" spans="8:8">
      <c r="H108" s="235" t="str">
        <f t="shared" si="19"/>
        <v xml:space="preserve">  </v>
      </c>
    </row>
    <row r="109" spans="8:8">
      <c r="H109" s="235" t="str">
        <f t="shared" si="19"/>
        <v xml:space="preserve">  </v>
      </c>
    </row>
    <row r="110" spans="8:8">
      <c r="H110" s="235" t="str">
        <f t="shared" si="19"/>
        <v xml:space="preserve">  </v>
      </c>
    </row>
    <row r="111" spans="8:8">
      <c r="H111" s="235" t="str">
        <f t="shared" si="19"/>
        <v xml:space="preserve">  </v>
      </c>
    </row>
    <row r="112" spans="8:8">
      <c r="H112" s="542" t="str">
        <f t="shared" si="19"/>
        <v xml:space="preserve">  </v>
      </c>
    </row>
    <row r="113" spans="8:8">
      <c r="H113" s="542" t="str">
        <f t="shared" si="19"/>
        <v xml:space="preserve">  </v>
      </c>
    </row>
    <row r="114" spans="8:8">
      <c r="H114" s="235" t="str">
        <f t="shared" si="19"/>
        <v xml:space="preserve">  </v>
      </c>
    </row>
    <row r="115" spans="8:8">
      <c r="H115" s="542" t="str">
        <f t="shared" si="19"/>
        <v xml:space="preserve">  </v>
      </c>
    </row>
    <row r="116" spans="8:8">
      <c r="H116" s="542" t="str">
        <f t="shared" si="19"/>
        <v xml:space="preserve">  </v>
      </c>
    </row>
    <row r="117" spans="8:8">
      <c r="H117" s="235" t="str">
        <f t="shared" si="19"/>
        <v xml:space="preserve">  </v>
      </c>
    </row>
    <row r="118" spans="8:8">
      <c r="H118" s="235" t="str">
        <f t="shared" si="19"/>
        <v xml:space="preserve">  </v>
      </c>
    </row>
    <row r="119" spans="8:8">
      <c r="H119" s="235" t="str">
        <f t="shared" si="19"/>
        <v xml:space="preserve">  </v>
      </c>
    </row>
    <row r="120" spans="8:8">
      <c r="H120" s="235" t="str">
        <f t="shared" si="19"/>
        <v xml:space="preserve">  </v>
      </c>
    </row>
    <row r="121" spans="8:8">
      <c r="H121" s="235" t="str">
        <f t="shared" si="19"/>
        <v xml:space="preserve">  </v>
      </c>
    </row>
    <row r="122" spans="8:8">
      <c r="H122" s="235" t="str">
        <f t="shared" si="19"/>
        <v xml:space="preserve">  </v>
      </c>
    </row>
    <row r="123" spans="8:8">
      <c r="H123" s="235" t="str">
        <f t="shared" si="19"/>
        <v xml:space="preserve">  </v>
      </c>
    </row>
    <row r="124" spans="8:8">
      <c r="H124" s="235" t="str">
        <f t="shared" si="19"/>
        <v xml:space="preserve">  </v>
      </c>
    </row>
    <row r="125" spans="8:8">
      <c r="H125" s="542" t="str">
        <f t="shared" si="19"/>
        <v xml:space="preserve">  </v>
      </c>
    </row>
    <row r="126" spans="8:8">
      <c r="H126" s="542" t="str">
        <f t="shared" si="19"/>
        <v xml:space="preserve">  </v>
      </c>
    </row>
    <row r="127" spans="8:8">
      <c r="H127" s="235" t="str">
        <f t="shared" si="19"/>
        <v xml:space="preserve">  </v>
      </c>
    </row>
    <row r="128" spans="8:8">
      <c r="H128" s="235" t="str">
        <f t="shared" si="19"/>
        <v xml:space="preserve">  </v>
      </c>
    </row>
    <row r="129" spans="8:8">
      <c r="H129" s="235" t="str">
        <f t="shared" si="19"/>
        <v xml:space="preserve">  </v>
      </c>
    </row>
    <row r="130" spans="8:8">
      <c r="H130" s="235" t="str">
        <f t="shared" si="19"/>
        <v xml:space="preserve">  </v>
      </c>
    </row>
    <row r="131" spans="8:8">
      <c r="H131" s="235" t="str">
        <f t="shared" si="19"/>
        <v xml:space="preserve">  </v>
      </c>
    </row>
    <row r="132" spans="8:8">
      <c r="H132" s="235" t="str">
        <f t="shared" si="19"/>
        <v xml:space="preserve">  </v>
      </c>
    </row>
    <row r="133" spans="8:8">
      <c r="H133" s="543" t="str">
        <f t="shared" si="19"/>
        <v xml:space="preserve">  </v>
      </c>
    </row>
    <row r="134" spans="8:8">
      <c r="H134" s="543" t="str">
        <f t="shared" si="19"/>
        <v xml:space="preserve">  </v>
      </c>
    </row>
    <row r="135" spans="8:8">
      <c r="H135" s="235" t="str">
        <f t="shared" si="19"/>
        <v xml:space="preserve">  </v>
      </c>
    </row>
    <row r="136" spans="8:8">
      <c r="H136" s="235" t="str">
        <f t="shared" si="19"/>
        <v xml:space="preserve">  </v>
      </c>
    </row>
    <row r="137" spans="8:8">
      <c r="H137" s="235" t="str">
        <f t="shared" si="19"/>
        <v xml:space="preserve">  </v>
      </c>
    </row>
    <row r="138" spans="8:8">
      <c r="H138" s="235" t="str">
        <f t="shared" ref="H138:H144" si="20">IFERROR(G138/F138,"  ")</f>
        <v xml:space="preserve">  </v>
      </c>
    </row>
    <row r="139" spans="8:8">
      <c r="H139" s="235" t="str">
        <f t="shared" si="20"/>
        <v xml:space="preserve">  </v>
      </c>
    </row>
    <row r="140" spans="8:8">
      <c r="H140" s="542" t="str">
        <f t="shared" si="20"/>
        <v xml:space="preserve">  </v>
      </c>
    </row>
    <row r="141" spans="8:8">
      <c r="H141" s="542" t="str">
        <f t="shared" si="20"/>
        <v xml:space="preserve">  </v>
      </c>
    </row>
    <row r="142" spans="8:8">
      <c r="H142" s="542" t="str">
        <f t="shared" si="20"/>
        <v xml:space="preserve">  </v>
      </c>
    </row>
    <row r="143" spans="8:8">
      <c r="H143" s="542" t="str">
        <f t="shared" si="20"/>
        <v xml:space="preserve">  </v>
      </c>
    </row>
    <row r="144" spans="8:8">
      <c r="H144" s="235" t="str">
        <f t="shared" si="20"/>
        <v xml:space="preserve">  </v>
      </c>
    </row>
    <row r="145" spans="8:8">
      <c r="H145" s="188"/>
    </row>
    <row r="146" spans="8:8">
      <c r="H146" s="188"/>
    </row>
    <row r="147" spans="8:8">
      <c r="H147" s="188"/>
    </row>
    <row r="148" spans="8:8">
      <c r="H148" s="188"/>
    </row>
    <row r="149" spans="8:8">
      <c r="H149" s="188"/>
    </row>
    <row r="150" spans="8:8">
      <c r="H150" s="188"/>
    </row>
    <row r="151" spans="8:8">
      <c r="H151" s="188"/>
    </row>
    <row r="152" spans="8:8">
      <c r="H152" s="188"/>
    </row>
    <row r="153" spans="8:8">
      <c r="H153" s="188"/>
    </row>
  </sheetData>
  <mergeCells count="24">
    <mergeCell ref="B2:H2"/>
    <mergeCell ref="B3:H3"/>
    <mergeCell ref="C65:C66"/>
    <mergeCell ref="D65:D66"/>
    <mergeCell ref="E65:E66"/>
    <mergeCell ref="F65:F66"/>
    <mergeCell ref="B5:B6"/>
    <mergeCell ref="C5:C6"/>
    <mergeCell ref="H125:H126"/>
    <mergeCell ref="H133:H134"/>
    <mergeCell ref="H140:H141"/>
    <mergeCell ref="H142:H143"/>
    <mergeCell ref="D5:D6"/>
    <mergeCell ref="E5:E6"/>
    <mergeCell ref="F5:G5"/>
    <mergeCell ref="H65:H66"/>
    <mergeCell ref="H78:H79"/>
    <mergeCell ref="H93:H94"/>
    <mergeCell ref="H95:H96"/>
    <mergeCell ref="H100:H101"/>
    <mergeCell ref="H112:H113"/>
    <mergeCell ref="H115:H116"/>
    <mergeCell ref="G65:G66"/>
    <mergeCell ref="H5:H6"/>
  </mergeCells>
  <pageMargins left="0.11811023622047245" right="0.11811023622047245" top="0.15748031496062992" bottom="0.15748031496062992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B1:X97"/>
  <sheetViews>
    <sheetView showGridLines="0" topLeftCell="A19" zoomScale="75" zoomScaleNormal="75" workbookViewId="0">
      <selection activeCell="G10" sqref="G10:G11"/>
    </sheetView>
  </sheetViews>
  <sheetFormatPr defaultColWidth="9.140625" defaultRowHeight="15.75"/>
  <cols>
    <col min="1" max="1" width="2.85546875" style="2" customWidth="1"/>
    <col min="2" max="2" width="6.140625" style="2" customWidth="1"/>
    <col min="3" max="3" width="81.28515625" style="2" customWidth="1"/>
    <col min="4" max="4" width="20.7109375" style="29" customWidth="1"/>
    <col min="5" max="7" width="20.7109375" style="2" customWidth="1"/>
    <col min="8" max="8" width="21.28515625" style="2" customWidth="1"/>
    <col min="9" max="9" width="11.5703125" style="2" customWidth="1"/>
    <col min="10" max="10" width="12.7109375" style="2" customWidth="1"/>
    <col min="11" max="11" width="12.28515625" style="2" customWidth="1"/>
    <col min="12" max="12" width="13.42578125" style="2" customWidth="1"/>
    <col min="13" max="13" width="11.28515625" style="2" customWidth="1"/>
    <col min="14" max="14" width="12.42578125" style="2" customWidth="1"/>
    <col min="15" max="15" width="14.42578125" style="2" customWidth="1"/>
    <col min="16" max="16" width="15.140625" style="2" customWidth="1"/>
    <col min="17" max="17" width="11.28515625" style="2" customWidth="1"/>
    <col min="18" max="18" width="13.140625" style="2" customWidth="1"/>
    <col min="19" max="19" width="13" style="2" customWidth="1"/>
    <col min="20" max="20" width="14.140625" style="2" customWidth="1"/>
    <col min="21" max="21" width="26.5703125" style="2" customWidth="1"/>
    <col min="22" max="16384" width="9.140625" style="2"/>
  </cols>
  <sheetData>
    <row r="1" spans="2:24" ht="18.75">
      <c r="H1" s="173" t="s">
        <v>210</v>
      </c>
    </row>
    <row r="2" spans="2:24" ht="20.25">
      <c r="B2" s="564" t="s">
        <v>37</v>
      </c>
      <c r="C2" s="564"/>
      <c r="D2" s="564"/>
      <c r="E2" s="564"/>
      <c r="F2" s="564"/>
      <c r="G2" s="564"/>
      <c r="H2" s="564"/>
      <c r="I2" s="1"/>
    </row>
    <row r="3" spans="2:24" ht="19.5" thickBot="1">
      <c r="C3" s="1"/>
      <c r="D3" s="30"/>
      <c r="E3" s="1"/>
      <c r="F3" s="1"/>
      <c r="G3" s="1"/>
      <c r="H3" s="70" t="s">
        <v>3</v>
      </c>
      <c r="I3" s="1"/>
    </row>
    <row r="4" spans="2:24" ht="36.75" customHeight="1">
      <c r="B4" s="565" t="s">
        <v>4</v>
      </c>
      <c r="C4" s="567" t="s">
        <v>6</v>
      </c>
      <c r="D4" s="569" t="s">
        <v>789</v>
      </c>
      <c r="E4" s="571" t="s">
        <v>790</v>
      </c>
      <c r="F4" s="573" t="s">
        <v>785</v>
      </c>
      <c r="G4" s="574"/>
      <c r="H4" s="575" t="s">
        <v>791</v>
      </c>
      <c r="I4" s="562"/>
      <c r="J4" s="563"/>
      <c r="K4" s="562"/>
      <c r="L4" s="563"/>
      <c r="M4" s="562"/>
      <c r="N4" s="563"/>
      <c r="O4" s="562"/>
      <c r="P4" s="563"/>
      <c r="Q4" s="562"/>
      <c r="R4" s="563"/>
      <c r="S4" s="563"/>
      <c r="T4" s="563"/>
      <c r="U4" s="3"/>
      <c r="V4" s="3"/>
      <c r="W4" s="3"/>
      <c r="X4" s="3"/>
    </row>
    <row r="5" spans="2:24" ht="30.75" customHeight="1" thickBot="1">
      <c r="B5" s="566"/>
      <c r="C5" s="568"/>
      <c r="D5" s="570"/>
      <c r="E5" s="572"/>
      <c r="F5" s="316" t="s">
        <v>0</v>
      </c>
      <c r="G5" s="248" t="s">
        <v>46</v>
      </c>
      <c r="H5" s="576"/>
      <c r="I5" s="562"/>
      <c r="J5" s="562"/>
      <c r="K5" s="562"/>
      <c r="L5" s="562"/>
      <c r="M5" s="562"/>
      <c r="N5" s="562"/>
      <c r="O5" s="562"/>
      <c r="P5" s="563"/>
      <c r="Q5" s="562"/>
      <c r="R5" s="563"/>
      <c r="S5" s="563"/>
      <c r="T5" s="563"/>
      <c r="U5" s="3"/>
      <c r="V5" s="3"/>
      <c r="W5" s="3"/>
      <c r="X5" s="3"/>
    </row>
    <row r="6" spans="2:24" s="35" customFormat="1" ht="35.25" customHeight="1">
      <c r="B6" s="146" t="s">
        <v>53</v>
      </c>
      <c r="C6" s="71" t="s">
        <v>81</v>
      </c>
      <c r="D6" s="86">
        <v>112520011.56</v>
      </c>
      <c r="E6" s="317">
        <v>129263252.09</v>
      </c>
      <c r="F6" s="821">
        <v>126263252.09</v>
      </c>
      <c r="G6" s="822">
        <v>124324862.26000001</v>
      </c>
      <c r="H6" s="322">
        <f>(G6/F6)</f>
        <v>0.9846480286392566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</row>
    <row r="7" spans="2:24" s="35" customFormat="1" ht="35.25" customHeight="1">
      <c r="B7" s="143" t="s">
        <v>54</v>
      </c>
      <c r="C7" s="40" t="s">
        <v>119</v>
      </c>
      <c r="D7" s="85">
        <v>155378680.16999999</v>
      </c>
      <c r="E7" s="318">
        <v>167912964.46000001</v>
      </c>
      <c r="F7" s="823">
        <v>172912964.46000001</v>
      </c>
      <c r="G7" s="822">
        <v>171357620.93000001</v>
      </c>
      <c r="H7" s="322">
        <f t="shared" ref="H7:H37" si="0">(G7/F7)</f>
        <v>0.99100504965109315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2:24" s="35" customFormat="1" ht="35.25" customHeight="1">
      <c r="B8" s="143" t="s">
        <v>55</v>
      </c>
      <c r="C8" s="40" t="s">
        <v>120</v>
      </c>
      <c r="D8" s="85">
        <v>181261775.75999999</v>
      </c>
      <c r="E8" s="318">
        <v>201189986.80000001</v>
      </c>
      <c r="F8" s="823">
        <v>201189986.80000001</v>
      </c>
      <c r="G8" s="824">
        <v>199896659.62</v>
      </c>
      <c r="H8" s="322">
        <f t="shared" si="0"/>
        <v>0.99357161258087023</v>
      </c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2:24" s="35" customFormat="1" ht="35.25" customHeight="1">
      <c r="B9" s="143" t="s">
        <v>56</v>
      </c>
      <c r="C9" s="40" t="s">
        <v>573</v>
      </c>
      <c r="D9" s="85">
        <v>193</v>
      </c>
      <c r="E9" s="318">
        <v>199</v>
      </c>
      <c r="F9" s="314">
        <v>199</v>
      </c>
      <c r="G9" s="318">
        <v>198</v>
      </c>
      <c r="H9" s="322">
        <f t="shared" si="0"/>
        <v>0.99497487437185927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35.25" customHeight="1">
      <c r="B10" s="143" t="s">
        <v>124</v>
      </c>
      <c r="C10" s="144" t="s">
        <v>121</v>
      </c>
      <c r="D10" s="85">
        <v>150</v>
      </c>
      <c r="E10" s="318">
        <v>197</v>
      </c>
      <c r="F10" s="314">
        <v>197</v>
      </c>
      <c r="G10" s="318">
        <v>153</v>
      </c>
      <c r="H10" s="322">
        <f t="shared" si="0"/>
        <v>0.7766497461928934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35.25" customHeight="1">
      <c r="B11" s="143" t="s">
        <v>123</v>
      </c>
      <c r="C11" s="144" t="s">
        <v>122</v>
      </c>
      <c r="D11" s="85">
        <v>43</v>
      </c>
      <c r="E11" s="318">
        <v>2</v>
      </c>
      <c r="F11" s="314">
        <v>2</v>
      </c>
      <c r="G11" s="318">
        <v>45</v>
      </c>
      <c r="H11" s="322">
        <f t="shared" si="0"/>
        <v>22.5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35.25" customHeight="1">
      <c r="B12" s="143" t="s">
        <v>97</v>
      </c>
      <c r="C12" s="145" t="s">
        <v>7</v>
      </c>
      <c r="D12" s="85">
        <v>4263424.3</v>
      </c>
      <c r="E12" s="318">
        <v>3764000</v>
      </c>
      <c r="F12" s="314">
        <v>3764000</v>
      </c>
      <c r="G12" s="318">
        <v>2578616.4</v>
      </c>
      <c r="H12" s="322">
        <f t="shared" si="0"/>
        <v>0.6850734325185972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5.25" customHeight="1">
      <c r="B13" s="143" t="s">
        <v>98</v>
      </c>
      <c r="C13" s="145" t="s">
        <v>71</v>
      </c>
      <c r="D13" s="313">
        <v>8</v>
      </c>
      <c r="E13" s="319">
        <v>3</v>
      </c>
      <c r="F13" s="314">
        <v>3</v>
      </c>
      <c r="G13" s="318">
        <v>4</v>
      </c>
      <c r="H13" s="322">
        <f t="shared" si="0"/>
        <v>1.3333333333333333</v>
      </c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35.25" customHeight="1">
      <c r="B14" s="143" t="s">
        <v>99</v>
      </c>
      <c r="C14" s="145" t="s">
        <v>8</v>
      </c>
      <c r="D14" s="313"/>
      <c r="E14" s="319"/>
      <c r="F14" s="314"/>
      <c r="G14" s="318"/>
      <c r="H14" s="32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35.25" customHeight="1">
      <c r="B15" s="143" t="s">
        <v>100</v>
      </c>
      <c r="C15" s="145" t="s">
        <v>72</v>
      </c>
      <c r="D15" s="313"/>
      <c r="E15" s="319"/>
      <c r="F15" s="314"/>
      <c r="G15" s="318"/>
      <c r="H15" s="322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35.25" customHeight="1">
      <c r="B16" s="143" t="s">
        <v>101</v>
      </c>
      <c r="C16" s="40" t="s">
        <v>9</v>
      </c>
      <c r="D16" s="313"/>
      <c r="E16" s="319"/>
      <c r="F16" s="314"/>
      <c r="G16" s="318"/>
      <c r="H16" s="322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35.25" customHeight="1">
      <c r="B17" s="143" t="s">
        <v>102</v>
      </c>
      <c r="C17" s="40" t="s">
        <v>73</v>
      </c>
      <c r="D17" s="311"/>
      <c r="E17" s="320"/>
      <c r="F17" s="314"/>
      <c r="G17" s="318"/>
      <c r="H17" s="322"/>
      <c r="I17" s="36"/>
      <c r="J17" s="481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5.25" customHeight="1">
      <c r="B18" s="143" t="s">
        <v>103</v>
      </c>
      <c r="C18" s="40" t="s">
        <v>10</v>
      </c>
      <c r="D18" s="311"/>
      <c r="E18" s="320"/>
      <c r="F18" s="314"/>
      <c r="G18" s="318"/>
      <c r="H18" s="322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35.25" customHeight="1">
      <c r="B19" s="143" t="s">
        <v>104</v>
      </c>
      <c r="C19" s="145" t="s">
        <v>74</v>
      </c>
      <c r="D19" s="311"/>
      <c r="E19" s="320"/>
      <c r="F19" s="314"/>
      <c r="G19" s="318"/>
      <c r="H19" s="322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35.25" customHeight="1">
      <c r="B20" s="143" t="s">
        <v>105</v>
      </c>
      <c r="C20" s="40" t="s">
        <v>83</v>
      </c>
      <c r="D20" s="311"/>
      <c r="E20" s="320"/>
      <c r="F20" s="314"/>
      <c r="G20" s="318"/>
      <c r="H20" s="322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35.25" customHeight="1">
      <c r="B21" s="143" t="s">
        <v>63</v>
      </c>
      <c r="C21" s="40" t="s">
        <v>82</v>
      </c>
      <c r="D21" s="311"/>
      <c r="E21" s="320"/>
      <c r="F21" s="314"/>
      <c r="G21" s="318"/>
      <c r="H21" s="322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35.25" customHeight="1">
      <c r="B22" s="143" t="s">
        <v>106</v>
      </c>
      <c r="C22" s="40" t="s">
        <v>75</v>
      </c>
      <c r="D22" s="311"/>
      <c r="E22" s="320"/>
      <c r="F22" s="314"/>
      <c r="G22" s="318"/>
      <c r="H22" s="322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35.25" customHeight="1">
      <c r="B23" s="143" t="s">
        <v>107</v>
      </c>
      <c r="C23" s="40" t="s">
        <v>76</v>
      </c>
      <c r="D23" s="311"/>
      <c r="E23" s="320"/>
      <c r="F23" s="314"/>
      <c r="G23" s="318"/>
      <c r="H23" s="322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5.25" customHeight="1">
      <c r="B24" s="143" t="s">
        <v>108</v>
      </c>
      <c r="C24" s="40" t="s">
        <v>77</v>
      </c>
      <c r="D24" s="311">
        <v>1100628.96</v>
      </c>
      <c r="E24" s="320">
        <v>1236000</v>
      </c>
      <c r="F24" s="314">
        <v>1236000</v>
      </c>
      <c r="G24" s="318">
        <v>1041031.47</v>
      </c>
      <c r="H24" s="322">
        <f t="shared" si="0"/>
        <v>0.84225847087378636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35.25" customHeight="1">
      <c r="B25" s="143" t="s">
        <v>109</v>
      </c>
      <c r="C25" s="40" t="s">
        <v>78</v>
      </c>
      <c r="D25" s="311">
        <v>3</v>
      </c>
      <c r="E25" s="320">
        <v>3</v>
      </c>
      <c r="F25" s="314">
        <v>3</v>
      </c>
      <c r="G25" s="318">
        <v>3</v>
      </c>
      <c r="H25" s="322">
        <f t="shared" si="0"/>
        <v>1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35.25" customHeight="1">
      <c r="B26" s="143" t="s">
        <v>110</v>
      </c>
      <c r="C26" s="40" t="s">
        <v>11</v>
      </c>
      <c r="D26" s="311">
        <v>7814351.54</v>
      </c>
      <c r="E26" s="320">
        <v>10750000</v>
      </c>
      <c r="F26" s="314">
        <v>10750000</v>
      </c>
      <c r="G26" s="318">
        <v>14123978</v>
      </c>
      <c r="H26" s="322">
        <f t="shared" si="0"/>
        <v>1.3138584186046511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35.25" customHeight="1">
      <c r="B27" s="143" t="s">
        <v>111</v>
      </c>
      <c r="C27" s="40" t="s">
        <v>79</v>
      </c>
      <c r="D27" s="311"/>
      <c r="E27" s="320"/>
      <c r="F27" s="314"/>
      <c r="G27" s="318"/>
      <c r="H27" s="322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9" customFormat="1" ht="35.25" customHeight="1">
      <c r="B28" s="143" t="s">
        <v>112</v>
      </c>
      <c r="C28" s="145" t="s">
        <v>80</v>
      </c>
      <c r="D28" s="311"/>
      <c r="E28" s="320"/>
      <c r="F28" s="314"/>
      <c r="G28" s="318"/>
      <c r="H28" s="322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</row>
    <row r="29" spans="2:24" s="35" customFormat="1" ht="35.25" customHeight="1">
      <c r="B29" s="143" t="s">
        <v>113</v>
      </c>
      <c r="C29" s="40" t="s">
        <v>12</v>
      </c>
      <c r="D29" s="311">
        <v>762928</v>
      </c>
      <c r="E29" s="320">
        <v>2000000</v>
      </c>
      <c r="F29" s="314">
        <v>2000000</v>
      </c>
      <c r="G29" s="318">
        <v>2625481</v>
      </c>
      <c r="H29" s="322">
        <f t="shared" si="0"/>
        <v>1.3127405000000001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5.25" customHeight="1">
      <c r="B30" s="143" t="s">
        <v>114</v>
      </c>
      <c r="C30" s="40" t="s">
        <v>47</v>
      </c>
      <c r="D30" s="311">
        <v>3</v>
      </c>
      <c r="E30" s="320">
        <v>6</v>
      </c>
      <c r="F30" s="314">
        <v>6</v>
      </c>
      <c r="G30" s="318">
        <v>9</v>
      </c>
      <c r="H30" s="322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35" customFormat="1" ht="35.25" customHeight="1">
      <c r="B31" s="143" t="s">
        <v>64</v>
      </c>
      <c r="C31" s="40" t="s">
        <v>13</v>
      </c>
      <c r="D31" s="311">
        <v>834096.81</v>
      </c>
      <c r="E31" s="320">
        <v>950000</v>
      </c>
      <c r="F31" s="314">
        <v>950000</v>
      </c>
      <c r="G31" s="318">
        <v>906351.07</v>
      </c>
      <c r="H31" s="322">
        <f t="shared" si="0"/>
        <v>0.95405375789473679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</row>
    <row r="32" spans="2:24" s="35" customFormat="1" ht="35.25" customHeight="1">
      <c r="B32" s="143" t="s">
        <v>115</v>
      </c>
      <c r="C32" s="40" t="s">
        <v>47</v>
      </c>
      <c r="D32" s="311">
        <v>27</v>
      </c>
      <c r="E32" s="320">
        <v>23</v>
      </c>
      <c r="F32" s="314">
        <v>23</v>
      </c>
      <c r="G32" s="318">
        <v>23</v>
      </c>
      <c r="H32" s="322">
        <f t="shared" si="0"/>
        <v>1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</row>
    <row r="33" spans="2:24" s="35" customFormat="1" ht="35.25" customHeight="1">
      <c r="B33" s="143" t="s">
        <v>116</v>
      </c>
      <c r="C33" s="40" t="s">
        <v>14</v>
      </c>
      <c r="D33" s="311"/>
      <c r="E33" s="320"/>
      <c r="F33" s="314"/>
      <c r="G33" s="318"/>
      <c r="H33" s="322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4" s="35" customFormat="1" ht="35.25" customHeight="1">
      <c r="B34" s="143" t="s">
        <v>117</v>
      </c>
      <c r="C34" s="40" t="s">
        <v>15</v>
      </c>
      <c r="D34" s="311">
        <v>10752873</v>
      </c>
      <c r="E34" s="320">
        <v>11500000</v>
      </c>
      <c r="F34" s="314">
        <v>11500000</v>
      </c>
      <c r="G34" s="318">
        <v>11476466.66</v>
      </c>
      <c r="H34" s="322">
        <f t="shared" si="0"/>
        <v>0.99795362260869569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</row>
    <row r="35" spans="2:24" s="35" customFormat="1" ht="35.25" customHeight="1">
      <c r="B35" s="143" t="s">
        <v>118</v>
      </c>
      <c r="C35" s="40" t="s">
        <v>16</v>
      </c>
      <c r="D35" s="311"/>
      <c r="E35" s="320"/>
      <c r="F35" s="314"/>
      <c r="G35" s="318"/>
      <c r="H35" s="322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</row>
    <row r="36" spans="2:24" s="35" customFormat="1" ht="35.25" customHeight="1">
      <c r="B36" s="143" t="s">
        <v>65</v>
      </c>
      <c r="C36" s="40" t="s">
        <v>17</v>
      </c>
      <c r="D36" s="311">
        <v>66567</v>
      </c>
      <c r="E36" s="320">
        <v>300000</v>
      </c>
      <c r="F36" s="314">
        <v>300000</v>
      </c>
      <c r="G36" s="318">
        <v>294357</v>
      </c>
      <c r="H36" s="322">
        <f t="shared" si="0"/>
        <v>0.98119000000000001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</row>
    <row r="37" spans="2:24" s="35" customFormat="1" ht="35.25" customHeight="1" thickBot="1">
      <c r="B37" s="141" t="s">
        <v>271</v>
      </c>
      <c r="C37" s="142" t="s">
        <v>270</v>
      </c>
      <c r="D37" s="312">
        <v>500000</v>
      </c>
      <c r="E37" s="321">
        <v>109998.5</v>
      </c>
      <c r="F37" s="315">
        <v>990000</v>
      </c>
      <c r="G37" s="323">
        <v>185880</v>
      </c>
      <c r="H37" s="322">
        <f t="shared" si="0"/>
        <v>0.18775757575757576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</row>
    <row r="38" spans="2:24" s="35" customFormat="1" ht="9.75" customHeight="1">
      <c r="B38" s="38"/>
      <c r="C38" s="100"/>
      <c r="D38" s="42"/>
      <c r="E38" s="100"/>
      <c r="F38" s="38"/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</row>
    <row r="39" spans="2:24" s="35" customFormat="1" ht="20.100000000000001" customHeight="1">
      <c r="B39" s="38"/>
      <c r="C39" s="13" t="s">
        <v>579</v>
      </c>
      <c r="D39" s="247"/>
      <c r="E39" s="121"/>
      <c r="F39" s="61"/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</row>
    <row r="40" spans="2:24" s="35" customFormat="1" ht="20.100000000000001" customHeight="1">
      <c r="B40" s="38"/>
      <c r="C40" s="121" t="s">
        <v>574</v>
      </c>
      <c r="D40" s="247"/>
      <c r="E40" s="121"/>
      <c r="F40" s="61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</row>
    <row r="41" spans="2:24" s="35" customFormat="1" ht="20.100000000000001" customHeight="1">
      <c r="B41" s="38"/>
      <c r="C41" s="559" t="s">
        <v>694</v>
      </c>
      <c r="D41" s="559"/>
      <c r="E41" s="559"/>
      <c r="F41" s="559"/>
      <c r="G41" s="38"/>
      <c r="H41" s="38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</row>
    <row r="42" spans="2:24">
      <c r="B42" s="101"/>
      <c r="C42" s="5"/>
      <c r="D42" s="31"/>
      <c r="E42" s="5"/>
      <c r="F42" s="101"/>
      <c r="G42" s="101"/>
      <c r="H42" s="10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24">
      <c r="B43" s="560"/>
      <c r="C43" s="560"/>
      <c r="D43" s="13"/>
      <c r="E43" s="561"/>
      <c r="F43" s="561"/>
      <c r="G43" s="561"/>
      <c r="H43" s="561"/>
      <c r="I43" s="9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24" ht="24" customHeight="1">
      <c r="B44" s="13"/>
      <c r="C44" s="13"/>
      <c r="D44" s="99"/>
      <c r="F44" s="13"/>
      <c r="G44" s="13"/>
      <c r="H44" s="13"/>
      <c r="I44" s="1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24">
      <c r="B45" s="101"/>
      <c r="C45" s="5"/>
      <c r="D45" s="31"/>
      <c r="E45" s="479"/>
      <c r="F45" s="101"/>
      <c r="G45" s="101"/>
      <c r="H45" s="10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24">
      <c r="B46" s="101"/>
      <c r="C46" s="3"/>
      <c r="D46" s="32"/>
      <c r="E46" s="3"/>
      <c r="F46" s="101"/>
      <c r="G46" s="101"/>
      <c r="H46" s="10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2:24">
      <c r="B47" s="101"/>
      <c r="C47" s="3"/>
      <c r="D47" s="32"/>
      <c r="E47" s="480"/>
      <c r="F47" s="101"/>
      <c r="G47" s="101"/>
      <c r="H47" s="10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24">
      <c r="B48" s="101"/>
      <c r="C48" s="3"/>
      <c r="D48" s="32"/>
      <c r="E48" s="3"/>
      <c r="F48" s="101"/>
      <c r="G48" s="101"/>
      <c r="H48" s="10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101"/>
      <c r="C49" s="6"/>
      <c r="D49" s="33"/>
      <c r="E49" s="6"/>
      <c r="F49" s="101"/>
      <c r="G49" s="101"/>
      <c r="H49" s="10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101"/>
      <c r="C50" s="6"/>
      <c r="D50" s="33"/>
      <c r="E50" s="6"/>
      <c r="F50" s="101"/>
      <c r="G50" s="101"/>
      <c r="H50" s="10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101"/>
      <c r="C51" s="6"/>
      <c r="D51" s="33"/>
      <c r="E51" s="6"/>
      <c r="F51" s="101"/>
      <c r="G51" s="101"/>
      <c r="H51" s="10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101"/>
      <c r="C52" s="6"/>
      <c r="D52" s="33"/>
      <c r="E52" s="6"/>
      <c r="F52" s="101"/>
      <c r="G52" s="101"/>
      <c r="H52" s="10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2:24">
      <c r="B53" s="101"/>
      <c r="C53" s="6"/>
      <c r="D53" s="33"/>
      <c r="E53" s="6"/>
      <c r="F53" s="101"/>
      <c r="G53" s="101"/>
      <c r="H53" s="10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2:24">
      <c r="B54" s="101"/>
      <c r="C54" s="6"/>
      <c r="D54" s="33"/>
      <c r="E54" s="6"/>
      <c r="F54" s="101"/>
      <c r="G54" s="101"/>
      <c r="H54" s="10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2:24">
      <c r="B55" s="101"/>
      <c r="C55" s="3"/>
      <c r="D55" s="32"/>
      <c r="E55" s="3"/>
      <c r="F55" s="101"/>
      <c r="G55" s="101"/>
      <c r="H55" s="10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2:24">
      <c r="B56" s="101"/>
      <c r="C56" s="3"/>
      <c r="D56" s="32"/>
      <c r="E56" s="3"/>
      <c r="F56" s="101"/>
      <c r="G56" s="101"/>
      <c r="H56" s="10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2:24">
      <c r="B57" s="101"/>
      <c r="C57" s="3"/>
      <c r="D57" s="32"/>
      <c r="E57" s="3"/>
      <c r="F57" s="101"/>
      <c r="G57" s="101"/>
      <c r="H57" s="10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2:24">
      <c r="B58" s="101"/>
      <c r="C58" s="6"/>
      <c r="D58" s="33"/>
      <c r="E58" s="6"/>
      <c r="F58" s="101"/>
      <c r="G58" s="101"/>
      <c r="H58" s="10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2:24">
      <c r="B59" s="101"/>
      <c r="C59" s="6"/>
      <c r="D59" s="33"/>
      <c r="E59" s="6"/>
      <c r="F59" s="101"/>
      <c r="G59" s="101"/>
      <c r="H59" s="10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2:24">
      <c r="B60" s="101"/>
      <c r="C60" s="6"/>
      <c r="D60" s="33"/>
      <c r="E60" s="6"/>
      <c r="F60" s="101"/>
      <c r="G60" s="101"/>
      <c r="H60" s="10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2:24">
      <c r="B61" s="101"/>
      <c r="C61" s="6"/>
      <c r="D61" s="33"/>
      <c r="E61" s="6"/>
      <c r="F61" s="101"/>
      <c r="G61" s="101"/>
      <c r="H61" s="10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2:24">
      <c r="B62" s="3"/>
      <c r="C62" s="3"/>
      <c r="D62" s="32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2:24">
      <c r="B63" s="3"/>
      <c r="C63" s="3"/>
      <c r="D63" s="32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2:24">
      <c r="B64" s="3"/>
      <c r="C64" s="3"/>
      <c r="D64" s="32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2:16">
      <c r="B65" s="3"/>
      <c r="C65" s="3"/>
      <c r="D65" s="32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2:16">
      <c r="B66" s="3"/>
      <c r="C66" s="3"/>
      <c r="D66" s="32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2:16">
      <c r="B67" s="3"/>
      <c r="C67" s="3"/>
      <c r="D67" s="3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2:16">
      <c r="B68" s="3"/>
      <c r="C68" s="3"/>
      <c r="D68" s="32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2:16">
      <c r="B69" s="3"/>
      <c r="C69" s="3"/>
      <c r="D69" s="32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2:16">
      <c r="B70" s="3"/>
      <c r="C70" s="3"/>
      <c r="D70" s="32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2:16">
      <c r="B71" s="3"/>
      <c r="C71" s="3"/>
      <c r="D71" s="32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2:16">
      <c r="B72" s="3"/>
      <c r="C72" s="3"/>
      <c r="D72" s="32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2:16">
      <c r="B73" s="3"/>
      <c r="C73" s="3"/>
      <c r="D73" s="32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2:16">
      <c r="B74" s="3"/>
      <c r="C74" s="3"/>
      <c r="D74" s="32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2:16">
      <c r="B75" s="3"/>
      <c r="C75" s="3"/>
      <c r="D75" s="32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2:16">
      <c r="B76" s="3"/>
      <c r="C76" s="3"/>
      <c r="D76" s="32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2:16">
      <c r="B77" s="3"/>
      <c r="C77" s="3"/>
      <c r="D77" s="32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2:16">
      <c r="B78" s="3"/>
      <c r="C78" s="3"/>
      <c r="D78" s="32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2:16">
      <c r="B79" s="3"/>
      <c r="C79" s="3"/>
      <c r="D79" s="32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2:16">
      <c r="B80" s="3"/>
      <c r="C80" s="3"/>
      <c r="D80" s="32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2:16">
      <c r="B81" s="3"/>
      <c r="C81" s="3"/>
      <c r="D81" s="32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2:16">
      <c r="B82" s="3"/>
      <c r="C82" s="3"/>
      <c r="D82" s="32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2:16">
      <c r="B83" s="3"/>
      <c r="C83" s="3"/>
      <c r="D83" s="3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2:16">
      <c r="B84" s="3"/>
      <c r="C84" s="3"/>
      <c r="D84" s="32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2:16">
      <c r="B85" s="3"/>
      <c r="C85" s="3"/>
      <c r="D85" s="32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2:16">
      <c r="B86" s="3"/>
      <c r="C86" s="3"/>
      <c r="D86" s="32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2:16">
      <c r="B87" s="3"/>
      <c r="C87" s="3"/>
      <c r="D87" s="32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2:16">
      <c r="B88" s="3"/>
      <c r="C88" s="3"/>
      <c r="D88" s="32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2:16">
      <c r="B89" s="3"/>
      <c r="C89" s="3"/>
      <c r="D89" s="32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2:16">
      <c r="B90" s="3"/>
      <c r="C90" s="3"/>
      <c r="D90" s="32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2:16">
      <c r="B91" s="3"/>
      <c r="C91" s="3"/>
      <c r="D91" s="32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2:16">
      <c r="B92" s="3"/>
      <c r="C92" s="3"/>
      <c r="D92" s="32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2:16">
      <c r="B93" s="3"/>
      <c r="C93" s="3"/>
      <c r="D93" s="32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2:16">
      <c r="B94" s="3"/>
      <c r="C94" s="3"/>
      <c r="D94" s="32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2:16">
      <c r="B95" s="3"/>
      <c r="C95" s="3"/>
      <c r="D95" s="32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2:16">
      <c r="B96" s="3"/>
      <c r="C96" s="3"/>
      <c r="D96" s="32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2:16">
      <c r="B97" s="3"/>
      <c r="C97" s="3"/>
      <c r="D97" s="32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</sheetData>
  <mergeCells count="22">
    <mergeCell ref="B2:H2"/>
    <mergeCell ref="B4:B5"/>
    <mergeCell ref="C4:C5"/>
    <mergeCell ref="D4:D5"/>
    <mergeCell ref="E4:E5"/>
    <mergeCell ref="F4:G4"/>
    <mergeCell ref="H4:H5"/>
    <mergeCell ref="Q4:Q5"/>
    <mergeCell ref="R4:R5"/>
    <mergeCell ref="S4:S5"/>
    <mergeCell ref="T4:T5"/>
    <mergeCell ref="I4:I5"/>
    <mergeCell ref="J4:J5"/>
    <mergeCell ref="K4:K5"/>
    <mergeCell ref="L4:L5"/>
    <mergeCell ref="M4:M5"/>
    <mergeCell ref="N4:N5"/>
    <mergeCell ref="C41:F41"/>
    <mergeCell ref="B43:C43"/>
    <mergeCell ref="E43:H43"/>
    <mergeCell ref="O4:O5"/>
    <mergeCell ref="P4:P5"/>
  </mergeCells>
  <printOptions horizontalCentered="1"/>
  <pageMargins left="0" right="0" top="0.59055118110236227" bottom="0.39370078740157483" header="0.51181102362204722" footer="0.51181102362204722"/>
  <pageSetup scale="52" orientation="portrait" r:id="rId1"/>
  <headerFooter alignWithMargins="0"/>
  <colBreaks count="1" manualBreakCount="1">
    <brk id="8" max="1048575" man="1"/>
  </colBreaks>
  <ignoredErrors>
    <ignoredError sqref="B12:B3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B2:Y40"/>
  <sheetViews>
    <sheetView showGridLines="0" topLeftCell="A7" zoomScale="75" zoomScaleNormal="75" zoomScaleSheetLayoutView="86" workbookViewId="0">
      <selection activeCell="F32" sqref="E32:F32"/>
    </sheetView>
  </sheetViews>
  <sheetFormatPr defaultColWidth="9.140625" defaultRowHeight="15.75"/>
  <cols>
    <col min="1" max="1" width="3.140625" style="2" customWidth="1"/>
    <col min="2" max="2" width="9.140625" style="2"/>
    <col min="3" max="3" width="50.7109375" style="2" customWidth="1"/>
    <col min="4" max="5" width="12.7109375" style="2" customWidth="1"/>
    <col min="6" max="6" width="15.42578125" style="2" customWidth="1"/>
    <col min="7" max="8" width="12.7109375" style="2" customWidth="1"/>
    <col min="9" max="9" width="15.42578125" style="2" customWidth="1"/>
    <col min="10" max="11" width="12.7109375" style="2" customWidth="1"/>
    <col min="12" max="12" width="15.42578125" style="2" customWidth="1"/>
    <col min="13" max="13" width="35" style="3" customWidth="1"/>
    <col min="14" max="14" width="14.7109375" style="3" customWidth="1"/>
    <col min="15" max="15" width="15.85546875" style="3" customWidth="1"/>
    <col min="16" max="16" width="12.28515625" style="2" customWidth="1"/>
    <col min="17" max="17" width="13.42578125" style="2" customWidth="1"/>
    <col min="18" max="18" width="11.28515625" style="2" customWidth="1"/>
    <col min="19" max="19" width="12.42578125" style="2" customWidth="1"/>
    <col min="20" max="20" width="14.42578125" style="2" customWidth="1"/>
    <col min="21" max="21" width="15.140625" style="2" customWidth="1"/>
    <col min="22" max="22" width="11.28515625" style="2" customWidth="1"/>
    <col min="23" max="23" width="13.140625" style="2" customWidth="1"/>
    <col min="24" max="24" width="13" style="2" customWidth="1"/>
    <col min="25" max="25" width="14.140625" style="2" customWidth="1"/>
    <col min="26" max="26" width="26.5703125" style="2" customWidth="1"/>
    <col min="27" max="16384" width="9.140625" style="2"/>
  </cols>
  <sheetData>
    <row r="2" spans="2:24" ht="18.75">
      <c r="L2" s="173" t="s">
        <v>209</v>
      </c>
    </row>
    <row r="4" spans="2:24" ht="18.75">
      <c r="B4" s="587" t="s">
        <v>38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28"/>
      <c r="N4" s="28"/>
      <c r="O4" s="28"/>
    </row>
    <row r="5" spans="2:24" ht="16.5" customHeight="1" thickBot="1"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1"/>
    </row>
    <row r="6" spans="2:24" ht="25.5" customHeight="1">
      <c r="B6" s="588" t="s">
        <v>4</v>
      </c>
      <c r="C6" s="588" t="s">
        <v>125</v>
      </c>
      <c r="D6" s="590" t="s">
        <v>267</v>
      </c>
      <c r="E6" s="591"/>
      <c r="F6" s="592"/>
      <c r="G6" s="590" t="s">
        <v>268</v>
      </c>
      <c r="H6" s="591"/>
      <c r="I6" s="592"/>
      <c r="J6" s="591" t="s">
        <v>213</v>
      </c>
      <c r="K6" s="591"/>
      <c r="L6" s="592"/>
      <c r="M6" s="27"/>
      <c r="N6" s="27"/>
      <c r="O6" s="562"/>
      <c r="P6" s="563"/>
      <c r="Q6" s="562"/>
      <c r="R6" s="563"/>
      <c r="S6" s="562"/>
      <c r="T6" s="563"/>
      <c r="U6" s="562"/>
      <c r="V6" s="563"/>
      <c r="W6" s="563"/>
      <c r="X6" s="563"/>
    </row>
    <row r="7" spans="2:24" ht="36.75" customHeight="1" thickBot="1">
      <c r="B7" s="589"/>
      <c r="C7" s="589"/>
      <c r="D7" s="593"/>
      <c r="E7" s="594"/>
      <c r="F7" s="595"/>
      <c r="G7" s="593"/>
      <c r="H7" s="594"/>
      <c r="I7" s="595"/>
      <c r="J7" s="594"/>
      <c r="K7" s="594"/>
      <c r="L7" s="595"/>
      <c r="M7" s="26"/>
      <c r="N7" s="27"/>
      <c r="O7" s="562"/>
      <c r="P7" s="562"/>
      <c r="Q7" s="562"/>
      <c r="R7" s="562"/>
      <c r="S7" s="562"/>
      <c r="T7" s="563"/>
      <c r="U7" s="562"/>
      <c r="V7" s="563"/>
      <c r="W7" s="563"/>
      <c r="X7" s="563"/>
    </row>
    <row r="8" spans="2:24" s="35" customFormat="1" ht="36.75" customHeight="1">
      <c r="B8" s="156"/>
      <c r="C8" s="254" t="s">
        <v>577</v>
      </c>
      <c r="D8" s="596">
        <v>150</v>
      </c>
      <c r="E8" s="597"/>
      <c r="F8" s="598"/>
      <c r="G8" s="596">
        <v>43</v>
      </c>
      <c r="H8" s="597"/>
      <c r="I8" s="598"/>
      <c r="J8" s="596">
        <v>3</v>
      </c>
      <c r="K8" s="597"/>
      <c r="L8" s="598"/>
      <c r="M8" s="43"/>
      <c r="N8" s="43"/>
      <c r="O8" s="44"/>
      <c r="P8" s="44"/>
      <c r="Q8" s="44"/>
      <c r="R8" s="44"/>
      <c r="S8" s="44"/>
      <c r="T8" s="38"/>
      <c r="U8" s="44"/>
      <c r="V8" s="38"/>
      <c r="W8" s="38"/>
      <c r="X8" s="38"/>
    </row>
    <row r="9" spans="2:24" s="35" customFormat="1" ht="24.95" customHeight="1">
      <c r="B9" s="157"/>
      <c r="C9" s="255" t="s">
        <v>18</v>
      </c>
      <c r="D9" s="580"/>
      <c r="E9" s="581"/>
      <c r="F9" s="582"/>
      <c r="G9" s="583"/>
      <c r="H9" s="581"/>
      <c r="I9" s="582"/>
      <c r="J9" s="583"/>
      <c r="K9" s="581"/>
      <c r="L9" s="582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24" s="35" customFormat="1" ht="24.95" customHeight="1">
      <c r="B10" s="157" t="s">
        <v>53</v>
      </c>
      <c r="C10" s="257" t="s">
        <v>736</v>
      </c>
      <c r="D10" s="577">
        <v>8</v>
      </c>
      <c r="E10" s="578">
        <v>8</v>
      </c>
      <c r="F10" s="579">
        <v>8</v>
      </c>
      <c r="G10" s="577">
        <v>1</v>
      </c>
      <c r="H10" s="578">
        <v>1</v>
      </c>
      <c r="I10" s="579">
        <v>1</v>
      </c>
      <c r="J10" s="577"/>
      <c r="K10" s="578"/>
      <c r="L10" s="579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2:24" s="35" customFormat="1" ht="24.95" customHeight="1">
      <c r="B11" s="157" t="s">
        <v>54</v>
      </c>
      <c r="C11" s="257" t="s">
        <v>737</v>
      </c>
      <c r="D11" s="577">
        <v>1</v>
      </c>
      <c r="E11" s="578">
        <v>1</v>
      </c>
      <c r="F11" s="579">
        <v>1</v>
      </c>
      <c r="G11" s="600"/>
      <c r="H11" s="578"/>
      <c r="I11" s="579"/>
      <c r="J11" s="600"/>
      <c r="K11" s="578"/>
      <c r="L11" s="579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</row>
    <row r="12" spans="2:24" s="35" customFormat="1" ht="24.95" customHeight="1">
      <c r="B12" s="157" t="s">
        <v>55</v>
      </c>
      <c r="C12" s="257" t="s">
        <v>738</v>
      </c>
      <c r="D12" s="577">
        <v>3</v>
      </c>
      <c r="E12" s="578">
        <v>3</v>
      </c>
      <c r="F12" s="579">
        <v>3</v>
      </c>
      <c r="G12" s="600">
        <v>6</v>
      </c>
      <c r="H12" s="578">
        <v>6</v>
      </c>
      <c r="I12" s="579">
        <v>6</v>
      </c>
      <c r="J12" s="600"/>
      <c r="K12" s="578"/>
      <c r="L12" s="579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</row>
    <row r="13" spans="2:24" s="35" customFormat="1" ht="37.5">
      <c r="B13" s="157" t="s">
        <v>56</v>
      </c>
      <c r="C13" s="257" t="s">
        <v>739</v>
      </c>
      <c r="D13" s="577">
        <v>1</v>
      </c>
      <c r="E13" s="578">
        <v>1</v>
      </c>
      <c r="F13" s="579">
        <v>1</v>
      </c>
      <c r="G13" s="577"/>
      <c r="H13" s="578"/>
      <c r="I13" s="579"/>
      <c r="J13" s="416"/>
      <c r="K13" s="417"/>
      <c r="L13" s="418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</row>
    <row r="14" spans="2:24" s="35" customFormat="1" ht="24.95" customHeight="1">
      <c r="B14" s="157" t="s">
        <v>57</v>
      </c>
      <c r="C14" s="257" t="s">
        <v>740</v>
      </c>
      <c r="D14" s="577"/>
      <c r="E14" s="578"/>
      <c r="F14" s="579"/>
      <c r="G14" s="577"/>
      <c r="H14" s="578"/>
      <c r="I14" s="579"/>
      <c r="J14" s="416"/>
      <c r="K14" s="417"/>
      <c r="L14" s="418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</row>
    <row r="15" spans="2:24" s="35" customFormat="1" ht="24.95" customHeight="1">
      <c r="B15" s="157" t="s">
        <v>58</v>
      </c>
      <c r="C15" s="257" t="s">
        <v>741</v>
      </c>
      <c r="D15" s="577"/>
      <c r="E15" s="578"/>
      <c r="F15" s="579"/>
      <c r="G15" s="577"/>
      <c r="H15" s="578"/>
      <c r="I15" s="579"/>
      <c r="J15" s="416"/>
      <c r="K15" s="417"/>
      <c r="L15" s="418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2:24" s="35" customFormat="1" ht="24.95" customHeight="1">
      <c r="B16" s="157" t="s">
        <v>59</v>
      </c>
      <c r="C16" s="257" t="s">
        <v>742</v>
      </c>
      <c r="D16" s="577"/>
      <c r="E16" s="578"/>
      <c r="F16" s="579"/>
      <c r="G16" s="577"/>
      <c r="H16" s="578"/>
      <c r="I16" s="579"/>
      <c r="J16" s="416"/>
      <c r="K16" s="417"/>
      <c r="L16" s="418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</row>
    <row r="17" spans="2:24" s="35" customFormat="1" ht="24.95" customHeight="1">
      <c r="B17" s="157" t="s">
        <v>746</v>
      </c>
      <c r="C17" s="257" t="s">
        <v>743</v>
      </c>
      <c r="D17" s="577"/>
      <c r="E17" s="578"/>
      <c r="F17" s="579"/>
      <c r="G17" s="577"/>
      <c r="H17" s="578"/>
      <c r="I17" s="579"/>
      <c r="J17" s="416"/>
      <c r="K17" s="417"/>
      <c r="L17" s="418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</row>
    <row r="18" spans="2:24" s="35" customFormat="1" ht="37.5">
      <c r="B18" s="157" t="s">
        <v>747</v>
      </c>
      <c r="C18" s="257" t="s">
        <v>744</v>
      </c>
      <c r="D18" s="577"/>
      <c r="E18" s="578"/>
      <c r="F18" s="579"/>
      <c r="G18" s="577">
        <v>18</v>
      </c>
      <c r="H18" s="578">
        <v>19</v>
      </c>
      <c r="I18" s="579">
        <v>19</v>
      </c>
      <c r="J18" s="416"/>
      <c r="K18" s="417"/>
      <c r="L18" s="418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</row>
    <row r="19" spans="2:24" s="35" customFormat="1" ht="24.95" customHeight="1">
      <c r="B19" s="157" t="s">
        <v>748</v>
      </c>
      <c r="C19" s="257" t="s">
        <v>745</v>
      </c>
      <c r="D19" s="577">
        <v>3</v>
      </c>
      <c r="E19" s="578">
        <v>3</v>
      </c>
      <c r="F19" s="579">
        <v>3</v>
      </c>
      <c r="G19" s="577"/>
      <c r="H19" s="578"/>
      <c r="I19" s="579"/>
      <c r="J19" s="416"/>
      <c r="K19" s="417"/>
      <c r="L19" s="418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</row>
    <row r="20" spans="2:24" s="35" customFormat="1" ht="4.5" customHeight="1">
      <c r="B20" s="158"/>
      <c r="C20" s="256"/>
      <c r="D20" s="349"/>
      <c r="E20" s="350"/>
      <c r="F20" s="351"/>
      <c r="G20" s="349"/>
      <c r="H20" s="350"/>
      <c r="I20" s="351"/>
      <c r="J20" s="352"/>
      <c r="K20" s="350"/>
      <c r="L20" s="351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</row>
    <row r="21" spans="2:24" s="35" customFormat="1" ht="24.95" customHeight="1">
      <c r="B21" s="157"/>
      <c r="C21" s="255" t="s">
        <v>19</v>
      </c>
      <c r="D21" s="580"/>
      <c r="E21" s="581"/>
      <c r="F21" s="582"/>
      <c r="G21" s="583"/>
      <c r="H21" s="581"/>
      <c r="I21" s="582"/>
      <c r="J21" s="583"/>
      <c r="K21" s="581"/>
      <c r="L21" s="582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</row>
    <row r="22" spans="2:24" s="35" customFormat="1" ht="24.95" customHeight="1">
      <c r="B22" s="157" t="s">
        <v>53</v>
      </c>
      <c r="C22" s="257" t="s">
        <v>749</v>
      </c>
      <c r="D22" s="580"/>
      <c r="E22" s="581"/>
      <c r="F22" s="582"/>
      <c r="G22" s="580"/>
      <c r="H22" s="581"/>
      <c r="I22" s="582"/>
      <c r="J22" s="583"/>
      <c r="K22" s="581"/>
      <c r="L22" s="582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</row>
    <row r="23" spans="2:24" s="35" customFormat="1" ht="24.95" customHeight="1">
      <c r="B23" s="157" t="s">
        <v>54</v>
      </c>
      <c r="C23" s="257" t="s">
        <v>750</v>
      </c>
      <c r="D23" s="580">
        <v>1</v>
      </c>
      <c r="E23" s="581">
        <v>1</v>
      </c>
      <c r="F23" s="582">
        <v>1</v>
      </c>
      <c r="G23" s="580">
        <v>27</v>
      </c>
      <c r="H23" s="581">
        <v>27</v>
      </c>
      <c r="I23" s="582">
        <v>27</v>
      </c>
      <c r="J23" s="583"/>
      <c r="K23" s="581"/>
      <c r="L23" s="582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</row>
    <row r="24" spans="2:24" s="35" customFormat="1" ht="37.5">
      <c r="B24" s="159" t="s">
        <v>55</v>
      </c>
      <c r="C24" s="258" t="s">
        <v>751</v>
      </c>
      <c r="D24" s="580"/>
      <c r="E24" s="581"/>
      <c r="F24" s="582"/>
      <c r="G24" s="580"/>
      <c r="H24" s="581"/>
      <c r="I24" s="582"/>
      <c r="J24" s="584">
        <v>2</v>
      </c>
      <c r="K24" s="585"/>
      <c r="L24" s="58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</row>
    <row r="25" spans="2:24" s="35" customFormat="1" ht="24.95" customHeight="1">
      <c r="B25" s="159" t="s">
        <v>56</v>
      </c>
      <c r="C25" s="258" t="s">
        <v>752</v>
      </c>
      <c r="D25" s="580"/>
      <c r="E25" s="581"/>
      <c r="F25" s="582"/>
      <c r="G25" s="580"/>
      <c r="H25" s="581"/>
      <c r="I25" s="582"/>
      <c r="J25" s="583"/>
      <c r="K25" s="581"/>
      <c r="L25" s="582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2:24" s="35" customFormat="1" ht="24.95" customHeight="1">
      <c r="B26" s="159" t="s">
        <v>57</v>
      </c>
      <c r="C26" s="258" t="s">
        <v>753</v>
      </c>
      <c r="D26" s="580"/>
      <c r="E26" s="581"/>
      <c r="F26" s="582"/>
      <c r="G26" s="580"/>
      <c r="H26" s="581"/>
      <c r="I26" s="582"/>
      <c r="J26" s="410"/>
      <c r="K26" s="411"/>
      <c r="L26" s="412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2:24" s="35" customFormat="1" ht="24.95" customHeight="1">
      <c r="B27" s="159" t="s">
        <v>58</v>
      </c>
      <c r="C27" s="258" t="s">
        <v>754</v>
      </c>
      <c r="D27" s="580"/>
      <c r="E27" s="581"/>
      <c r="F27" s="582"/>
      <c r="G27" s="580"/>
      <c r="H27" s="581"/>
      <c r="I27" s="582"/>
      <c r="J27" s="410"/>
      <c r="K27" s="411"/>
      <c r="L27" s="412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2:24" s="35" customFormat="1" ht="24.95" customHeight="1">
      <c r="B28" s="159" t="s">
        <v>59</v>
      </c>
      <c r="C28" s="258" t="s">
        <v>755</v>
      </c>
      <c r="D28" s="580"/>
      <c r="E28" s="581"/>
      <c r="F28" s="582"/>
      <c r="G28" s="580"/>
      <c r="H28" s="581"/>
      <c r="I28" s="582"/>
      <c r="J28" s="410"/>
      <c r="K28" s="411"/>
      <c r="L28" s="412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  <row r="29" spans="2:24" s="35" customFormat="1" ht="37.5">
      <c r="B29" s="159" t="s">
        <v>746</v>
      </c>
      <c r="C29" s="258" t="s">
        <v>744</v>
      </c>
      <c r="D29" s="580">
        <v>18</v>
      </c>
      <c r="E29" s="581">
        <v>19</v>
      </c>
      <c r="F29" s="582">
        <v>19</v>
      </c>
      <c r="G29" s="580"/>
      <c r="H29" s="581"/>
      <c r="I29" s="582"/>
      <c r="J29" s="410"/>
      <c r="K29" s="411"/>
      <c r="L29" s="412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</row>
    <row r="30" spans="2:24" s="35" customFormat="1" ht="38.25" thickBot="1">
      <c r="B30" s="159" t="s">
        <v>747</v>
      </c>
      <c r="C30" s="258" t="s">
        <v>756</v>
      </c>
      <c r="D30" s="580"/>
      <c r="E30" s="581"/>
      <c r="F30" s="582"/>
      <c r="G30" s="580"/>
      <c r="H30" s="581"/>
      <c r="I30" s="582"/>
      <c r="J30" s="410"/>
      <c r="K30" s="411"/>
      <c r="L30" s="412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</row>
    <row r="31" spans="2:24" s="25" customFormat="1" ht="36.75" customHeight="1" thickBot="1">
      <c r="B31" s="601"/>
      <c r="C31" s="603" t="s">
        <v>792</v>
      </c>
      <c r="D31" s="249" t="s">
        <v>242</v>
      </c>
      <c r="E31" s="250" t="s">
        <v>240</v>
      </c>
      <c r="F31" s="251" t="s">
        <v>241</v>
      </c>
      <c r="G31" s="252" t="s">
        <v>242</v>
      </c>
      <c r="H31" s="250" t="s">
        <v>240</v>
      </c>
      <c r="I31" s="253" t="s">
        <v>241</v>
      </c>
      <c r="J31" s="249" t="s">
        <v>242</v>
      </c>
      <c r="K31" s="250" t="s">
        <v>240</v>
      </c>
      <c r="L31" s="253" t="s">
        <v>241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2:24" s="25" customFormat="1" ht="36.75" customHeight="1" thickBot="1">
      <c r="B32" s="602"/>
      <c r="C32" s="604"/>
      <c r="D32" s="353">
        <f>D8-D10-D11-D12-D13-D19+D23+D29</f>
        <v>153</v>
      </c>
      <c r="E32" s="354">
        <v>41</v>
      </c>
      <c r="F32" s="354">
        <v>112</v>
      </c>
      <c r="G32" s="355">
        <f>G8-G10-G12-G18+G23</f>
        <v>45</v>
      </c>
      <c r="H32" s="354">
        <v>7</v>
      </c>
      <c r="I32" s="356">
        <v>38</v>
      </c>
      <c r="J32" s="353">
        <f>J8+J24</f>
        <v>5</v>
      </c>
      <c r="K32" s="354">
        <v>3</v>
      </c>
      <c r="L32" s="356">
        <v>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2:25" s="35" customFormat="1" ht="18.75">
      <c r="B33" s="46"/>
      <c r="C33" s="47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</row>
    <row r="34" spans="2:25" s="35" customFormat="1" ht="18.75">
      <c r="F34" s="829"/>
      <c r="I34" s="829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s="35" customFormat="1" ht="18.75">
      <c r="C35" s="35" t="s">
        <v>214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s="35" customFormat="1" ht="18.75">
      <c r="C36" s="35" t="s">
        <v>578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s="35" customFormat="1" ht="18.75"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s="35" customFormat="1" ht="18.75" customHeight="1"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s="35" customFormat="1" ht="18.75">
      <c r="C39" s="37"/>
      <c r="M39" s="599"/>
      <c r="N39" s="599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8.75">
      <c r="D40" s="155"/>
      <c r="E40" s="155"/>
      <c r="F40" s="155"/>
      <c r="G40" s="155"/>
      <c r="H40" s="155"/>
      <c r="I40" s="155"/>
      <c r="J40" s="155"/>
      <c r="K40" s="155"/>
      <c r="L40" s="155"/>
      <c r="P40" s="3"/>
      <c r="Q40" s="3"/>
      <c r="R40" s="3"/>
      <c r="S40" s="3"/>
      <c r="T40" s="3"/>
      <c r="U40" s="3"/>
      <c r="V40" s="3"/>
      <c r="W40" s="3"/>
      <c r="X40" s="3"/>
      <c r="Y40" s="3"/>
    </row>
  </sheetData>
  <mergeCells count="73">
    <mergeCell ref="W6:W7"/>
    <mergeCell ref="X6:X7"/>
    <mergeCell ref="B31:B32"/>
    <mergeCell ref="C31:C32"/>
    <mergeCell ref="O6:O7"/>
    <mergeCell ref="P6:P7"/>
    <mergeCell ref="Q6:Q7"/>
    <mergeCell ref="R6:R7"/>
    <mergeCell ref="S6:S7"/>
    <mergeCell ref="T6:T7"/>
    <mergeCell ref="D8:F8"/>
    <mergeCell ref="D9:F9"/>
    <mergeCell ref="D10:F10"/>
    <mergeCell ref="D11:F11"/>
    <mergeCell ref="D12:F12"/>
    <mergeCell ref="M39:N39"/>
    <mergeCell ref="G6:I7"/>
    <mergeCell ref="J6:L7"/>
    <mergeCell ref="U6:U7"/>
    <mergeCell ref="G11:I11"/>
    <mergeCell ref="G12:I12"/>
    <mergeCell ref="J11:L11"/>
    <mergeCell ref="J12:L12"/>
    <mergeCell ref="G13:I13"/>
    <mergeCell ref="G14:I14"/>
    <mergeCell ref="G15:I15"/>
    <mergeCell ref="G19:I19"/>
    <mergeCell ref="G18:I18"/>
    <mergeCell ref="G17:I17"/>
    <mergeCell ref="V6:V7"/>
    <mergeCell ref="G8:I8"/>
    <mergeCell ref="J8:L8"/>
    <mergeCell ref="G9:I9"/>
    <mergeCell ref="G10:I10"/>
    <mergeCell ref="J9:L9"/>
    <mergeCell ref="J10:L10"/>
    <mergeCell ref="B4:L4"/>
    <mergeCell ref="D21:F21"/>
    <mergeCell ref="D22:F22"/>
    <mergeCell ref="D23:F23"/>
    <mergeCell ref="D25:F25"/>
    <mergeCell ref="G21:I21"/>
    <mergeCell ref="G22:I22"/>
    <mergeCell ref="G23:I23"/>
    <mergeCell ref="G25:I25"/>
    <mergeCell ref="B6:B7"/>
    <mergeCell ref="C6:C7"/>
    <mergeCell ref="D6:F7"/>
    <mergeCell ref="D13:F13"/>
    <mergeCell ref="D14:F14"/>
    <mergeCell ref="D15:F15"/>
    <mergeCell ref="J21:L21"/>
    <mergeCell ref="J22:L22"/>
    <mergeCell ref="J23:L23"/>
    <mergeCell ref="J25:L25"/>
    <mergeCell ref="D29:F29"/>
    <mergeCell ref="D30:F30"/>
    <mergeCell ref="G29:I29"/>
    <mergeCell ref="G30:I30"/>
    <mergeCell ref="J24:L24"/>
    <mergeCell ref="G16:I16"/>
    <mergeCell ref="D24:F24"/>
    <mergeCell ref="D26:F26"/>
    <mergeCell ref="D27:F27"/>
    <mergeCell ref="D28:F28"/>
    <mergeCell ref="G24:I24"/>
    <mergeCell ref="G26:I26"/>
    <mergeCell ref="G27:I27"/>
    <mergeCell ref="G28:I28"/>
    <mergeCell ref="D16:F16"/>
    <mergeCell ref="D17:F17"/>
    <mergeCell ref="D18:F18"/>
    <mergeCell ref="D19:F19"/>
  </mergeCells>
  <pageMargins left="0.47244094488188981" right="0.39370078740157483" top="0.98425196850393704" bottom="0.98425196850393704" header="0.51181102362204722" footer="0.51181102362204722"/>
  <pageSetup scale="6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J31"/>
  <sheetViews>
    <sheetView showGridLines="0" tabSelected="1" zoomScaleNormal="100" zoomScaleSheetLayoutView="86" workbookViewId="0">
      <selection activeCell="G34" sqref="G34"/>
    </sheetView>
  </sheetViews>
  <sheetFormatPr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  <col min="1026" max="1026" width="19.7109375" customWidth="1"/>
    <col min="1027" max="1027" width="20.7109375" customWidth="1"/>
    <col min="1028" max="1028" width="19.140625" customWidth="1"/>
    <col min="1029" max="1029" width="20.7109375" customWidth="1"/>
    <col min="1030" max="1030" width="18.28515625" customWidth="1"/>
    <col min="1031" max="1031" width="18.85546875" customWidth="1"/>
    <col min="1282" max="1282" width="19.7109375" customWidth="1"/>
    <col min="1283" max="1283" width="20.7109375" customWidth="1"/>
    <col min="1284" max="1284" width="19.140625" customWidth="1"/>
    <col min="1285" max="1285" width="20.7109375" customWidth="1"/>
    <col min="1286" max="1286" width="18.28515625" customWidth="1"/>
    <col min="1287" max="1287" width="18.85546875" customWidth="1"/>
    <col min="1538" max="1538" width="19.7109375" customWidth="1"/>
    <col min="1539" max="1539" width="20.7109375" customWidth="1"/>
    <col min="1540" max="1540" width="19.140625" customWidth="1"/>
    <col min="1541" max="1541" width="20.7109375" customWidth="1"/>
    <col min="1542" max="1542" width="18.28515625" customWidth="1"/>
    <col min="1543" max="1543" width="18.85546875" customWidth="1"/>
    <col min="1794" max="1794" width="19.7109375" customWidth="1"/>
    <col min="1795" max="1795" width="20.7109375" customWidth="1"/>
    <col min="1796" max="1796" width="19.140625" customWidth="1"/>
    <col min="1797" max="1797" width="20.7109375" customWidth="1"/>
    <col min="1798" max="1798" width="18.28515625" customWidth="1"/>
    <col min="1799" max="1799" width="18.85546875" customWidth="1"/>
    <col min="2050" max="2050" width="19.7109375" customWidth="1"/>
    <col min="2051" max="2051" width="20.7109375" customWidth="1"/>
    <col min="2052" max="2052" width="19.140625" customWidth="1"/>
    <col min="2053" max="2053" width="20.7109375" customWidth="1"/>
    <col min="2054" max="2054" width="18.28515625" customWidth="1"/>
    <col min="2055" max="2055" width="18.85546875" customWidth="1"/>
    <col min="2306" max="2306" width="19.7109375" customWidth="1"/>
    <col min="2307" max="2307" width="20.7109375" customWidth="1"/>
    <col min="2308" max="2308" width="19.140625" customWidth="1"/>
    <col min="2309" max="2309" width="20.7109375" customWidth="1"/>
    <col min="2310" max="2310" width="18.28515625" customWidth="1"/>
    <col min="2311" max="2311" width="18.85546875" customWidth="1"/>
    <col min="2562" max="2562" width="19.7109375" customWidth="1"/>
    <col min="2563" max="2563" width="20.7109375" customWidth="1"/>
    <col min="2564" max="2564" width="19.140625" customWidth="1"/>
    <col min="2565" max="2565" width="20.7109375" customWidth="1"/>
    <col min="2566" max="2566" width="18.28515625" customWidth="1"/>
    <col min="2567" max="2567" width="18.85546875" customWidth="1"/>
    <col min="2818" max="2818" width="19.7109375" customWidth="1"/>
    <col min="2819" max="2819" width="20.7109375" customWidth="1"/>
    <col min="2820" max="2820" width="19.140625" customWidth="1"/>
    <col min="2821" max="2821" width="20.7109375" customWidth="1"/>
    <col min="2822" max="2822" width="18.28515625" customWidth="1"/>
    <col min="2823" max="2823" width="18.85546875" customWidth="1"/>
    <col min="3074" max="3074" width="19.7109375" customWidth="1"/>
    <col min="3075" max="3075" width="20.7109375" customWidth="1"/>
    <col min="3076" max="3076" width="19.140625" customWidth="1"/>
    <col min="3077" max="3077" width="20.7109375" customWidth="1"/>
    <col min="3078" max="3078" width="18.28515625" customWidth="1"/>
    <col min="3079" max="3079" width="18.85546875" customWidth="1"/>
    <col min="3330" max="3330" width="19.7109375" customWidth="1"/>
    <col min="3331" max="3331" width="20.7109375" customWidth="1"/>
    <col min="3332" max="3332" width="19.140625" customWidth="1"/>
    <col min="3333" max="3333" width="20.7109375" customWidth="1"/>
    <col min="3334" max="3334" width="18.28515625" customWidth="1"/>
    <col min="3335" max="3335" width="18.85546875" customWidth="1"/>
    <col min="3586" max="3586" width="19.7109375" customWidth="1"/>
    <col min="3587" max="3587" width="20.7109375" customWidth="1"/>
    <col min="3588" max="3588" width="19.140625" customWidth="1"/>
    <col min="3589" max="3589" width="20.7109375" customWidth="1"/>
    <col min="3590" max="3590" width="18.28515625" customWidth="1"/>
    <col min="3591" max="3591" width="18.85546875" customWidth="1"/>
    <col min="3842" max="3842" width="19.7109375" customWidth="1"/>
    <col min="3843" max="3843" width="20.7109375" customWidth="1"/>
    <col min="3844" max="3844" width="19.140625" customWidth="1"/>
    <col min="3845" max="3845" width="20.7109375" customWidth="1"/>
    <col min="3846" max="3846" width="18.28515625" customWidth="1"/>
    <col min="3847" max="3847" width="18.85546875" customWidth="1"/>
    <col min="4098" max="4098" width="19.7109375" customWidth="1"/>
    <col min="4099" max="4099" width="20.7109375" customWidth="1"/>
    <col min="4100" max="4100" width="19.140625" customWidth="1"/>
    <col min="4101" max="4101" width="20.7109375" customWidth="1"/>
    <col min="4102" max="4102" width="18.28515625" customWidth="1"/>
    <col min="4103" max="4103" width="18.85546875" customWidth="1"/>
    <col min="4354" max="4354" width="19.7109375" customWidth="1"/>
    <col min="4355" max="4355" width="20.7109375" customWidth="1"/>
    <col min="4356" max="4356" width="19.140625" customWidth="1"/>
    <col min="4357" max="4357" width="20.7109375" customWidth="1"/>
    <col min="4358" max="4358" width="18.28515625" customWidth="1"/>
    <col min="4359" max="4359" width="18.85546875" customWidth="1"/>
    <col min="4610" max="4610" width="19.7109375" customWidth="1"/>
    <col min="4611" max="4611" width="20.7109375" customWidth="1"/>
    <col min="4612" max="4612" width="19.140625" customWidth="1"/>
    <col min="4613" max="4613" width="20.7109375" customWidth="1"/>
    <col min="4614" max="4614" width="18.28515625" customWidth="1"/>
    <col min="4615" max="4615" width="18.85546875" customWidth="1"/>
    <col min="4866" max="4866" width="19.7109375" customWidth="1"/>
    <col min="4867" max="4867" width="20.7109375" customWidth="1"/>
    <col min="4868" max="4868" width="19.140625" customWidth="1"/>
    <col min="4869" max="4869" width="20.7109375" customWidth="1"/>
    <col min="4870" max="4870" width="18.28515625" customWidth="1"/>
    <col min="4871" max="4871" width="18.85546875" customWidth="1"/>
    <col min="5122" max="5122" width="19.7109375" customWidth="1"/>
    <col min="5123" max="5123" width="20.7109375" customWidth="1"/>
    <col min="5124" max="5124" width="19.140625" customWidth="1"/>
    <col min="5125" max="5125" width="20.7109375" customWidth="1"/>
    <col min="5126" max="5126" width="18.28515625" customWidth="1"/>
    <col min="5127" max="5127" width="18.85546875" customWidth="1"/>
    <col min="5378" max="5378" width="19.7109375" customWidth="1"/>
    <col min="5379" max="5379" width="20.7109375" customWidth="1"/>
    <col min="5380" max="5380" width="19.140625" customWidth="1"/>
    <col min="5381" max="5381" width="20.7109375" customWidth="1"/>
    <col min="5382" max="5382" width="18.28515625" customWidth="1"/>
    <col min="5383" max="5383" width="18.85546875" customWidth="1"/>
    <col min="5634" max="5634" width="19.7109375" customWidth="1"/>
    <col min="5635" max="5635" width="20.7109375" customWidth="1"/>
    <col min="5636" max="5636" width="19.140625" customWidth="1"/>
    <col min="5637" max="5637" width="20.7109375" customWidth="1"/>
    <col min="5638" max="5638" width="18.28515625" customWidth="1"/>
    <col min="5639" max="5639" width="18.85546875" customWidth="1"/>
    <col min="5890" max="5890" width="19.7109375" customWidth="1"/>
    <col min="5891" max="5891" width="20.7109375" customWidth="1"/>
    <col min="5892" max="5892" width="19.140625" customWidth="1"/>
    <col min="5893" max="5893" width="20.7109375" customWidth="1"/>
    <col min="5894" max="5894" width="18.28515625" customWidth="1"/>
    <col min="5895" max="5895" width="18.85546875" customWidth="1"/>
    <col min="6146" max="6146" width="19.7109375" customWidth="1"/>
    <col min="6147" max="6147" width="20.7109375" customWidth="1"/>
    <col min="6148" max="6148" width="19.140625" customWidth="1"/>
    <col min="6149" max="6149" width="20.7109375" customWidth="1"/>
    <col min="6150" max="6150" width="18.28515625" customWidth="1"/>
    <col min="6151" max="6151" width="18.85546875" customWidth="1"/>
    <col min="6402" max="6402" width="19.7109375" customWidth="1"/>
    <col min="6403" max="6403" width="20.7109375" customWidth="1"/>
    <col min="6404" max="6404" width="19.140625" customWidth="1"/>
    <col min="6405" max="6405" width="20.7109375" customWidth="1"/>
    <col min="6406" max="6406" width="18.28515625" customWidth="1"/>
    <col min="6407" max="6407" width="18.85546875" customWidth="1"/>
    <col min="6658" max="6658" width="19.7109375" customWidth="1"/>
    <col min="6659" max="6659" width="20.7109375" customWidth="1"/>
    <col min="6660" max="6660" width="19.140625" customWidth="1"/>
    <col min="6661" max="6661" width="20.7109375" customWidth="1"/>
    <col min="6662" max="6662" width="18.28515625" customWidth="1"/>
    <col min="6663" max="6663" width="18.85546875" customWidth="1"/>
    <col min="6914" max="6914" width="19.7109375" customWidth="1"/>
    <col min="6915" max="6915" width="20.7109375" customWidth="1"/>
    <col min="6916" max="6916" width="19.140625" customWidth="1"/>
    <col min="6917" max="6917" width="20.7109375" customWidth="1"/>
    <col min="6918" max="6918" width="18.28515625" customWidth="1"/>
    <col min="6919" max="6919" width="18.85546875" customWidth="1"/>
    <col min="7170" max="7170" width="19.7109375" customWidth="1"/>
    <col min="7171" max="7171" width="20.7109375" customWidth="1"/>
    <col min="7172" max="7172" width="19.140625" customWidth="1"/>
    <col min="7173" max="7173" width="20.7109375" customWidth="1"/>
    <col min="7174" max="7174" width="18.28515625" customWidth="1"/>
    <col min="7175" max="7175" width="18.85546875" customWidth="1"/>
    <col min="7426" max="7426" width="19.7109375" customWidth="1"/>
    <col min="7427" max="7427" width="20.7109375" customWidth="1"/>
    <col min="7428" max="7428" width="19.140625" customWidth="1"/>
    <col min="7429" max="7429" width="20.7109375" customWidth="1"/>
    <col min="7430" max="7430" width="18.28515625" customWidth="1"/>
    <col min="7431" max="7431" width="18.85546875" customWidth="1"/>
    <col min="7682" max="7682" width="19.7109375" customWidth="1"/>
    <col min="7683" max="7683" width="20.7109375" customWidth="1"/>
    <col min="7684" max="7684" width="19.140625" customWidth="1"/>
    <col min="7685" max="7685" width="20.7109375" customWidth="1"/>
    <col min="7686" max="7686" width="18.28515625" customWidth="1"/>
    <col min="7687" max="7687" width="18.85546875" customWidth="1"/>
    <col min="7938" max="7938" width="19.7109375" customWidth="1"/>
    <col min="7939" max="7939" width="20.7109375" customWidth="1"/>
    <col min="7940" max="7940" width="19.140625" customWidth="1"/>
    <col min="7941" max="7941" width="20.7109375" customWidth="1"/>
    <col min="7942" max="7942" width="18.28515625" customWidth="1"/>
    <col min="7943" max="7943" width="18.85546875" customWidth="1"/>
    <col min="8194" max="8194" width="19.7109375" customWidth="1"/>
    <col min="8195" max="8195" width="20.7109375" customWidth="1"/>
    <col min="8196" max="8196" width="19.140625" customWidth="1"/>
    <col min="8197" max="8197" width="20.7109375" customWidth="1"/>
    <col min="8198" max="8198" width="18.28515625" customWidth="1"/>
    <col min="8199" max="8199" width="18.85546875" customWidth="1"/>
    <col min="8450" max="8450" width="19.7109375" customWidth="1"/>
    <col min="8451" max="8451" width="20.7109375" customWidth="1"/>
    <col min="8452" max="8452" width="19.140625" customWidth="1"/>
    <col min="8453" max="8453" width="20.7109375" customWidth="1"/>
    <col min="8454" max="8454" width="18.28515625" customWidth="1"/>
    <col min="8455" max="8455" width="18.85546875" customWidth="1"/>
    <col min="8706" max="8706" width="19.7109375" customWidth="1"/>
    <col min="8707" max="8707" width="20.7109375" customWidth="1"/>
    <col min="8708" max="8708" width="19.140625" customWidth="1"/>
    <col min="8709" max="8709" width="20.7109375" customWidth="1"/>
    <col min="8710" max="8710" width="18.28515625" customWidth="1"/>
    <col min="8711" max="8711" width="18.85546875" customWidth="1"/>
    <col min="8962" max="8962" width="19.7109375" customWidth="1"/>
    <col min="8963" max="8963" width="20.7109375" customWidth="1"/>
    <col min="8964" max="8964" width="19.140625" customWidth="1"/>
    <col min="8965" max="8965" width="20.7109375" customWidth="1"/>
    <col min="8966" max="8966" width="18.28515625" customWidth="1"/>
    <col min="8967" max="8967" width="18.85546875" customWidth="1"/>
    <col min="9218" max="9218" width="19.7109375" customWidth="1"/>
    <col min="9219" max="9219" width="20.7109375" customWidth="1"/>
    <col min="9220" max="9220" width="19.140625" customWidth="1"/>
    <col min="9221" max="9221" width="20.7109375" customWidth="1"/>
    <col min="9222" max="9222" width="18.28515625" customWidth="1"/>
    <col min="9223" max="9223" width="18.85546875" customWidth="1"/>
    <col min="9474" max="9474" width="19.7109375" customWidth="1"/>
    <col min="9475" max="9475" width="20.7109375" customWidth="1"/>
    <col min="9476" max="9476" width="19.140625" customWidth="1"/>
    <col min="9477" max="9477" width="20.7109375" customWidth="1"/>
    <col min="9478" max="9478" width="18.28515625" customWidth="1"/>
    <col min="9479" max="9479" width="18.85546875" customWidth="1"/>
    <col min="9730" max="9730" width="19.7109375" customWidth="1"/>
    <col min="9731" max="9731" width="20.7109375" customWidth="1"/>
    <col min="9732" max="9732" width="19.140625" customWidth="1"/>
    <col min="9733" max="9733" width="20.7109375" customWidth="1"/>
    <col min="9734" max="9734" width="18.28515625" customWidth="1"/>
    <col min="9735" max="9735" width="18.85546875" customWidth="1"/>
    <col min="9986" max="9986" width="19.7109375" customWidth="1"/>
    <col min="9987" max="9987" width="20.7109375" customWidth="1"/>
    <col min="9988" max="9988" width="19.140625" customWidth="1"/>
    <col min="9989" max="9989" width="20.7109375" customWidth="1"/>
    <col min="9990" max="9990" width="18.28515625" customWidth="1"/>
    <col min="9991" max="9991" width="18.85546875" customWidth="1"/>
    <col min="10242" max="10242" width="19.7109375" customWidth="1"/>
    <col min="10243" max="10243" width="20.7109375" customWidth="1"/>
    <col min="10244" max="10244" width="19.140625" customWidth="1"/>
    <col min="10245" max="10245" width="20.7109375" customWidth="1"/>
    <col min="10246" max="10246" width="18.28515625" customWidth="1"/>
    <col min="10247" max="10247" width="18.85546875" customWidth="1"/>
    <col min="10498" max="10498" width="19.7109375" customWidth="1"/>
    <col min="10499" max="10499" width="20.7109375" customWidth="1"/>
    <col min="10500" max="10500" width="19.140625" customWidth="1"/>
    <col min="10501" max="10501" width="20.7109375" customWidth="1"/>
    <col min="10502" max="10502" width="18.28515625" customWidth="1"/>
    <col min="10503" max="10503" width="18.85546875" customWidth="1"/>
    <col min="10754" max="10754" width="19.7109375" customWidth="1"/>
    <col min="10755" max="10755" width="20.7109375" customWidth="1"/>
    <col min="10756" max="10756" width="19.140625" customWidth="1"/>
    <col min="10757" max="10757" width="20.7109375" customWidth="1"/>
    <col min="10758" max="10758" width="18.28515625" customWidth="1"/>
    <col min="10759" max="10759" width="18.85546875" customWidth="1"/>
    <col min="11010" max="11010" width="19.7109375" customWidth="1"/>
    <col min="11011" max="11011" width="20.7109375" customWidth="1"/>
    <col min="11012" max="11012" width="19.140625" customWidth="1"/>
    <col min="11013" max="11013" width="20.7109375" customWidth="1"/>
    <col min="11014" max="11014" width="18.28515625" customWidth="1"/>
    <col min="11015" max="11015" width="18.85546875" customWidth="1"/>
    <col min="11266" max="11266" width="19.7109375" customWidth="1"/>
    <col min="11267" max="11267" width="20.7109375" customWidth="1"/>
    <col min="11268" max="11268" width="19.140625" customWidth="1"/>
    <col min="11269" max="11269" width="20.7109375" customWidth="1"/>
    <col min="11270" max="11270" width="18.28515625" customWidth="1"/>
    <col min="11271" max="11271" width="18.85546875" customWidth="1"/>
    <col min="11522" max="11522" width="19.7109375" customWidth="1"/>
    <col min="11523" max="11523" width="20.7109375" customWidth="1"/>
    <col min="11524" max="11524" width="19.140625" customWidth="1"/>
    <col min="11525" max="11525" width="20.7109375" customWidth="1"/>
    <col min="11526" max="11526" width="18.28515625" customWidth="1"/>
    <col min="11527" max="11527" width="18.85546875" customWidth="1"/>
    <col min="11778" max="11778" width="19.7109375" customWidth="1"/>
    <col min="11779" max="11779" width="20.7109375" customWidth="1"/>
    <col min="11780" max="11780" width="19.140625" customWidth="1"/>
    <col min="11781" max="11781" width="20.7109375" customWidth="1"/>
    <col min="11782" max="11782" width="18.28515625" customWidth="1"/>
    <col min="11783" max="11783" width="18.85546875" customWidth="1"/>
    <col min="12034" max="12034" width="19.7109375" customWidth="1"/>
    <col min="12035" max="12035" width="20.7109375" customWidth="1"/>
    <col min="12036" max="12036" width="19.140625" customWidth="1"/>
    <col min="12037" max="12037" width="20.7109375" customWidth="1"/>
    <col min="12038" max="12038" width="18.28515625" customWidth="1"/>
    <col min="12039" max="12039" width="18.85546875" customWidth="1"/>
    <col min="12290" max="12290" width="19.7109375" customWidth="1"/>
    <col min="12291" max="12291" width="20.7109375" customWidth="1"/>
    <col min="12292" max="12292" width="19.140625" customWidth="1"/>
    <col min="12293" max="12293" width="20.7109375" customWidth="1"/>
    <col min="12294" max="12294" width="18.28515625" customWidth="1"/>
    <col min="12295" max="12295" width="18.85546875" customWidth="1"/>
    <col min="12546" max="12546" width="19.7109375" customWidth="1"/>
    <col min="12547" max="12547" width="20.7109375" customWidth="1"/>
    <col min="12548" max="12548" width="19.140625" customWidth="1"/>
    <col min="12549" max="12549" width="20.7109375" customWidth="1"/>
    <col min="12550" max="12550" width="18.28515625" customWidth="1"/>
    <col min="12551" max="12551" width="18.85546875" customWidth="1"/>
    <col min="12802" max="12802" width="19.7109375" customWidth="1"/>
    <col min="12803" max="12803" width="20.7109375" customWidth="1"/>
    <col min="12804" max="12804" width="19.140625" customWidth="1"/>
    <col min="12805" max="12805" width="20.7109375" customWidth="1"/>
    <col min="12806" max="12806" width="18.28515625" customWidth="1"/>
    <col min="12807" max="12807" width="18.85546875" customWidth="1"/>
    <col min="13058" max="13058" width="19.7109375" customWidth="1"/>
    <col min="13059" max="13059" width="20.7109375" customWidth="1"/>
    <col min="13060" max="13060" width="19.140625" customWidth="1"/>
    <col min="13061" max="13061" width="20.7109375" customWidth="1"/>
    <col min="13062" max="13062" width="18.28515625" customWidth="1"/>
    <col min="13063" max="13063" width="18.85546875" customWidth="1"/>
    <col min="13314" max="13314" width="19.7109375" customWidth="1"/>
    <col min="13315" max="13315" width="20.7109375" customWidth="1"/>
    <col min="13316" max="13316" width="19.140625" customWidth="1"/>
    <col min="13317" max="13317" width="20.7109375" customWidth="1"/>
    <col min="13318" max="13318" width="18.28515625" customWidth="1"/>
    <col min="13319" max="13319" width="18.85546875" customWidth="1"/>
    <col min="13570" max="13570" width="19.7109375" customWidth="1"/>
    <col min="13571" max="13571" width="20.7109375" customWidth="1"/>
    <col min="13572" max="13572" width="19.140625" customWidth="1"/>
    <col min="13573" max="13573" width="20.7109375" customWidth="1"/>
    <col min="13574" max="13574" width="18.28515625" customWidth="1"/>
    <col min="13575" max="13575" width="18.85546875" customWidth="1"/>
    <col min="13826" max="13826" width="19.7109375" customWidth="1"/>
    <col min="13827" max="13827" width="20.7109375" customWidth="1"/>
    <col min="13828" max="13828" width="19.140625" customWidth="1"/>
    <col min="13829" max="13829" width="20.7109375" customWidth="1"/>
    <col min="13830" max="13830" width="18.28515625" customWidth="1"/>
    <col min="13831" max="13831" width="18.85546875" customWidth="1"/>
    <col min="14082" max="14082" width="19.7109375" customWidth="1"/>
    <col min="14083" max="14083" width="20.7109375" customWidth="1"/>
    <col min="14084" max="14084" width="19.140625" customWidth="1"/>
    <col min="14085" max="14085" width="20.7109375" customWidth="1"/>
    <col min="14086" max="14086" width="18.28515625" customWidth="1"/>
    <col min="14087" max="14087" width="18.85546875" customWidth="1"/>
    <col min="14338" max="14338" width="19.7109375" customWidth="1"/>
    <col min="14339" max="14339" width="20.7109375" customWidth="1"/>
    <col min="14340" max="14340" width="19.140625" customWidth="1"/>
    <col min="14341" max="14341" width="20.7109375" customWidth="1"/>
    <col min="14342" max="14342" width="18.28515625" customWidth="1"/>
    <col min="14343" max="14343" width="18.85546875" customWidth="1"/>
    <col min="14594" max="14594" width="19.7109375" customWidth="1"/>
    <col min="14595" max="14595" width="20.7109375" customWidth="1"/>
    <col min="14596" max="14596" width="19.140625" customWidth="1"/>
    <col min="14597" max="14597" width="20.7109375" customWidth="1"/>
    <col min="14598" max="14598" width="18.28515625" customWidth="1"/>
    <col min="14599" max="14599" width="18.85546875" customWidth="1"/>
    <col min="14850" max="14850" width="19.7109375" customWidth="1"/>
    <col min="14851" max="14851" width="20.7109375" customWidth="1"/>
    <col min="14852" max="14852" width="19.140625" customWidth="1"/>
    <col min="14853" max="14853" width="20.7109375" customWidth="1"/>
    <col min="14854" max="14854" width="18.28515625" customWidth="1"/>
    <col min="14855" max="14855" width="18.85546875" customWidth="1"/>
    <col min="15106" max="15106" width="19.7109375" customWidth="1"/>
    <col min="15107" max="15107" width="20.7109375" customWidth="1"/>
    <col min="15108" max="15108" width="19.140625" customWidth="1"/>
    <col min="15109" max="15109" width="20.7109375" customWidth="1"/>
    <col min="15110" max="15110" width="18.28515625" customWidth="1"/>
    <col min="15111" max="15111" width="18.85546875" customWidth="1"/>
    <col min="15362" max="15362" width="19.7109375" customWidth="1"/>
    <col min="15363" max="15363" width="20.7109375" customWidth="1"/>
    <col min="15364" max="15364" width="19.140625" customWidth="1"/>
    <col min="15365" max="15365" width="20.7109375" customWidth="1"/>
    <col min="15366" max="15366" width="18.28515625" customWidth="1"/>
    <col min="15367" max="15367" width="18.85546875" customWidth="1"/>
    <col min="15618" max="15618" width="19.7109375" customWidth="1"/>
    <col min="15619" max="15619" width="20.7109375" customWidth="1"/>
    <col min="15620" max="15620" width="19.140625" customWidth="1"/>
    <col min="15621" max="15621" width="20.7109375" customWidth="1"/>
    <col min="15622" max="15622" width="18.28515625" customWidth="1"/>
    <col min="15623" max="15623" width="18.85546875" customWidth="1"/>
    <col min="15874" max="15874" width="19.7109375" customWidth="1"/>
    <col min="15875" max="15875" width="20.7109375" customWidth="1"/>
    <col min="15876" max="15876" width="19.140625" customWidth="1"/>
    <col min="15877" max="15877" width="20.7109375" customWidth="1"/>
    <col min="15878" max="15878" width="18.28515625" customWidth="1"/>
    <col min="15879" max="15879" width="18.85546875" customWidth="1"/>
    <col min="16130" max="16130" width="19.7109375" customWidth="1"/>
    <col min="16131" max="16131" width="20.7109375" customWidth="1"/>
    <col min="16132" max="16132" width="19.140625" customWidth="1"/>
    <col min="16133" max="16133" width="20.7109375" customWidth="1"/>
    <col min="16134" max="16134" width="18.28515625" customWidth="1"/>
    <col min="16135" max="16135" width="18.85546875" customWidth="1"/>
  </cols>
  <sheetData>
    <row r="1" spans="2:10" ht="31.5" customHeight="1">
      <c r="G1" s="172"/>
      <c r="I1" s="605" t="s">
        <v>208</v>
      </c>
      <c r="J1" s="605"/>
    </row>
    <row r="2" spans="2:10" ht="15.75">
      <c r="G2" s="172"/>
    </row>
    <row r="4" spans="2:10" ht="18.75">
      <c r="B4" s="608" t="s">
        <v>793</v>
      </c>
      <c r="C4" s="608"/>
      <c r="D4" s="608"/>
      <c r="E4" s="608"/>
      <c r="F4" s="608"/>
      <c r="G4" s="608"/>
      <c r="H4" s="103"/>
    </row>
    <row r="5" spans="2:10" ht="13.5" thickBot="1">
      <c r="B5" s="104"/>
      <c r="C5" s="105"/>
      <c r="D5" s="105"/>
      <c r="E5" s="105"/>
      <c r="F5" s="105"/>
      <c r="G5" s="102" t="s">
        <v>3</v>
      </c>
    </row>
    <row r="6" spans="2:10" ht="22.5" customHeight="1" thickBot="1">
      <c r="B6" s="609"/>
      <c r="C6" s="610"/>
      <c r="D6" s="613" t="s">
        <v>0</v>
      </c>
      <c r="E6" s="614"/>
      <c r="F6" s="613" t="s">
        <v>46</v>
      </c>
      <c r="G6" s="614"/>
    </row>
    <row r="7" spans="2:10" ht="22.5" customHeight="1" thickBot="1">
      <c r="B7" s="611"/>
      <c r="C7" s="612"/>
      <c r="D7" s="259" t="s">
        <v>220</v>
      </c>
      <c r="E7" s="260" t="s">
        <v>221</v>
      </c>
      <c r="F7" s="259" t="s">
        <v>220</v>
      </c>
      <c r="G7" s="260" t="s">
        <v>221</v>
      </c>
    </row>
    <row r="8" spans="2:10" ht="30" customHeight="1">
      <c r="B8" s="615" t="s">
        <v>222</v>
      </c>
      <c r="C8" s="106" t="s">
        <v>261</v>
      </c>
      <c r="D8" s="166">
        <v>40000</v>
      </c>
      <c r="E8" s="167">
        <v>26000</v>
      </c>
      <c r="F8" s="166">
        <v>36685.800000000003</v>
      </c>
      <c r="G8" s="167">
        <v>25716.75</v>
      </c>
    </row>
    <row r="9" spans="2:10" ht="30" customHeight="1">
      <c r="B9" s="615"/>
      <c r="C9" s="165" t="s">
        <v>262</v>
      </c>
      <c r="D9" s="168">
        <v>70000</v>
      </c>
      <c r="E9" s="169">
        <v>46000</v>
      </c>
      <c r="F9" s="168">
        <v>65219.199999999997</v>
      </c>
      <c r="G9" s="169">
        <v>45718.66</v>
      </c>
    </row>
    <row r="10" spans="2:10" ht="30" customHeight="1" thickBot="1">
      <c r="B10" s="616"/>
      <c r="C10" s="107" t="s">
        <v>263</v>
      </c>
      <c r="D10" s="170">
        <v>52000</v>
      </c>
      <c r="E10" s="171">
        <v>37000</v>
      </c>
      <c r="F10" s="170">
        <v>50952.5</v>
      </c>
      <c r="G10" s="171">
        <v>35717.71</v>
      </c>
    </row>
    <row r="11" spans="2:10" ht="30" customHeight="1">
      <c r="B11" s="606" t="s">
        <v>223</v>
      </c>
      <c r="C11" s="106" t="s">
        <v>261</v>
      </c>
      <c r="D11" s="166">
        <v>68000</v>
      </c>
      <c r="E11" s="167">
        <v>50000</v>
      </c>
      <c r="F11" s="166">
        <v>67257.3</v>
      </c>
      <c r="G11" s="167">
        <v>47147.37</v>
      </c>
    </row>
    <row r="12" spans="2:10" ht="30" customHeight="1">
      <c r="B12" s="606"/>
      <c r="C12" s="165" t="s">
        <v>262</v>
      </c>
      <c r="D12" s="168">
        <v>150000</v>
      </c>
      <c r="E12" s="169">
        <v>110000</v>
      </c>
      <c r="F12" s="168">
        <v>142667</v>
      </c>
      <c r="G12" s="169">
        <v>100009.57</v>
      </c>
    </row>
    <row r="13" spans="2:10" ht="30" customHeight="1" thickBot="1">
      <c r="B13" s="607"/>
      <c r="C13" s="107" t="s">
        <v>263</v>
      </c>
      <c r="D13" s="170">
        <v>110000</v>
      </c>
      <c r="E13" s="171">
        <v>80000</v>
      </c>
      <c r="F13" s="170">
        <v>104962.15</v>
      </c>
      <c r="G13" s="171">
        <v>73578.47</v>
      </c>
    </row>
    <row r="14" spans="2:10" ht="13.5" customHeight="1"/>
    <row r="15" spans="2:10">
      <c r="B15" s="186" t="s">
        <v>580</v>
      </c>
    </row>
    <row r="20" ht="13.5" customHeight="1"/>
    <row r="25" ht="36.75" customHeight="1"/>
    <row r="31" ht="18.75" customHeight="1"/>
  </sheetData>
  <mergeCells count="7">
    <mergeCell ref="I1:J1"/>
    <mergeCell ref="B11:B13"/>
    <mergeCell ref="B4:G4"/>
    <mergeCell ref="B6:C7"/>
    <mergeCell ref="D6:E6"/>
    <mergeCell ref="F6:G6"/>
    <mergeCell ref="B8:B10"/>
  </mergeCells>
  <printOptions horizontalCentered="1"/>
  <pageMargins left="0.47244094488188981" right="0.39370078740157483" top="0.98425196850393704" bottom="0.98425196850393704" header="0.51181102362204722" footer="0.51181102362204722"/>
  <pageSetup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B1:L37"/>
  <sheetViews>
    <sheetView showGridLines="0" zoomScale="85" zoomScaleNormal="85" workbookViewId="0">
      <selection activeCell="G42" sqref="G42"/>
    </sheetView>
  </sheetViews>
  <sheetFormatPr defaultRowHeight="15.75"/>
  <cols>
    <col min="1" max="1" width="2.7109375" style="13" customWidth="1"/>
    <col min="2" max="2" width="39" style="13" customWidth="1"/>
    <col min="3" max="3" width="20.85546875" style="13" customWidth="1"/>
    <col min="4" max="9" width="30.140625" style="13" customWidth="1"/>
    <col min="10" max="10" width="18.85546875" style="13" customWidth="1"/>
    <col min="11" max="11" width="15.5703125" style="13" customWidth="1"/>
    <col min="12" max="258" width="9.140625" style="13"/>
    <col min="259" max="259" width="6.7109375" style="13" customWidth="1"/>
    <col min="260" max="265" width="30.140625" style="13" customWidth="1"/>
    <col min="266" max="266" width="18.85546875" style="13" customWidth="1"/>
    <col min="267" max="267" width="15.5703125" style="13" customWidth="1"/>
    <col min="268" max="514" width="9.140625" style="13"/>
    <col min="515" max="515" width="6.7109375" style="13" customWidth="1"/>
    <col min="516" max="521" width="30.140625" style="13" customWidth="1"/>
    <col min="522" max="522" width="18.85546875" style="13" customWidth="1"/>
    <col min="523" max="523" width="15.5703125" style="13" customWidth="1"/>
    <col min="524" max="770" width="9.140625" style="13"/>
    <col min="771" max="771" width="6.7109375" style="13" customWidth="1"/>
    <col min="772" max="777" width="30.140625" style="13" customWidth="1"/>
    <col min="778" max="778" width="18.85546875" style="13" customWidth="1"/>
    <col min="779" max="779" width="15.5703125" style="13" customWidth="1"/>
    <col min="780" max="1026" width="9.140625" style="13"/>
    <col min="1027" max="1027" width="6.7109375" style="13" customWidth="1"/>
    <col min="1028" max="1033" width="30.140625" style="13" customWidth="1"/>
    <col min="1034" max="1034" width="18.85546875" style="13" customWidth="1"/>
    <col min="1035" max="1035" width="15.5703125" style="13" customWidth="1"/>
    <col min="1036" max="1282" width="9.140625" style="13"/>
    <col min="1283" max="1283" width="6.7109375" style="13" customWidth="1"/>
    <col min="1284" max="1289" width="30.140625" style="13" customWidth="1"/>
    <col min="1290" max="1290" width="18.85546875" style="13" customWidth="1"/>
    <col min="1291" max="1291" width="15.5703125" style="13" customWidth="1"/>
    <col min="1292" max="1538" width="9.140625" style="13"/>
    <col min="1539" max="1539" width="6.7109375" style="13" customWidth="1"/>
    <col min="1540" max="1545" width="30.140625" style="13" customWidth="1"/>
    <col min="1546" max="1546" width="18.85546875" style="13" customWidth="1"/>
    <col min="1547" max="1547" width="15.5703125" style="13" customWidth="1"/>
    <col min="1548" max="1794" width="9.140625" style="13"/>
    <col min="1795" max="1795" width="6.7109375" style="13" customWidth="1"/>
    <col min="1796" max="1801" width="30.140625" style="13" customWidth="1"/>
    <col min="1802" max="1802" width="18.85546875" style="13" customWidth="1"/>
    <col min="1803" max="1803" width="15.5703125" style="13" customWidth="1"/>
    <col min="1804" max="2050" width="9.140625" style="13"/>
    <col min="2051" max="2051" width="6.7109375" style="13" customWidth="1"/>
    <col min="2052" max="2057" width="30.140625" style="13" customWidth="1"/>
    <col min="2058" max="2058" width="18.85546875" style="13" customWidth="1"/>
    <col min="2059" max="2059" width="15.5703125" style="13" customWidth="1"/>
    <col min="2060" max="2306" width="9.140625" style="13"/>
    <col min="2307" max="2307" width="6.7109375" style="13" customWidth="1"/>
    <col min="2308" max="2313" width="30.140625" style="13" customWidth="1"/>
    <col min="2314" max="2314" width="18.85546875" style="13" customWidth="1"/>
    <col min="2315" max="2315" width="15.5703125" style="13" customWidth="1"/>
    <col min="2316" max="2562" width="9.140625" style="13"/>
    <col min="2563" max="2563" width="6.7109375" style="13" customWidth="1"/>
    <col min="2564" max="2569" width="30.140625" style="13" customWidth="1"/>
    <col min="2570" max="2570" width="18.85546875" style="13" customWidth="1"/>
    <col min="2571" max="2571" width="15.5703125" style="13" customWidth="1"/>
    <col min="2572" max="2818" width="9.140625" style="13"/>
    <col min="2819" max="2819" width="6.7109375" style="13" customWidth="1"/>
    <col min="2820" max="2825" width="30.140625" style="13" customWidth="1"/>
    <col min="2826" max="2826" width="18.85546875" style="13" customWidth="1"/>
    <col min="2827" max="2827" width="15.5703125" style="13" customWidth="1"/>
    <col min="2828" max="3074" width="9.140625" style="13"/>
    <col min="3075" max="3075" width="6.7109375" style="13" customWidth="1"/>
    <col min="3076" max="3081" width="30.140625" style="13" customWidth="1"/>
    <col min="3082" max="3082" width="18.85546875" style="13" customWidth="1"/>
    <col min="3083" max="3083" width="15.5703125" style="13" customWidth="1"/>
    <col min="3084" max="3330" width="9.140625" style="13"/>
    <col min="3331" max="3331" width="6.7109375" style="13" customWidth="1"/>
    <col min="3332" max="3337" width="30.140625" style="13" customWidth="1"/>
    <col min="3338" max="3338" width="18.85546875" style="13" customWidth="1"/>
    <col min="3339" max="3339" width="15.5703125" style="13" customWidth="1"/>
    <col min="3340" max="3586" width="9.140625" style="13"/>
    <col min="3587" max="3587" width="6.7109375" style="13" customWidth="1"/>
    <col min="3588" max="3593" width="30.140625" style="13" customWidth="1"/>
    <col min="3594" max="3594" width="18.85546875" style="13" customWidth="1"/>
    <col min="3595" max="3595" width="15.5703125" style="13" customWidth="1"/>
    <col min="3596" max="3842" width="9.140625" style="13"/>
    <col min="3843" max="3843" width="6.7109375" style="13" customWidth="1"/>
    <col min="3844" max="3849" width="30.140625" style="13" customWidth="1"/>
    <col min="3850" max="3850" width="18.85546875" style="13" customWidth="1"/>
    <col min="3851" max="3851" width="15.5703125" style="13" customWidth="1"/>
    <col min="3852" max="4098" width="9.140625" style="13"/>
    <col min="4099" max="4099" width="6.7109375" style="13" customWidth="1"/>
    <col min="4100" max="4105" width="30.140625" style="13" customWidth="1"/>
    <col min="4106" max="4106" width="18.85546875" style="13" customWidth="1"/>
    <col min="4107" max="4107" width="15.5703125" style="13" customWidth="1"/>
    <col min="4108" max="4354" width="9.140625" style="13"/>
    <col min="4355" max="4355" width="6.7109375" style="13" customWidth="1"/>
    <col min="4356" max="4361" width="30.140625" style="13" customWidth="1"/>
    <col min="4362" max="4362" width="18.85546875" style="13" customWidth="1"/>
    <col min="4363" max="4363" width="15.5703125" style="13" customWidth="1"/>
    <col min="4364" max="4610" width="9.140625" style="13"/>
    <col min="4611" max="4611" width="6.7109375" style="13" customWidth="1"/>
    <col min="4612" max="4617" width="30.140625" style="13" customWidth="1"/>
    <col min="4618" max="4618" width="18.85546875" style="13" customWidth="1"/>
    <col min="4619" max="4619" width="15.5703125" style="13" customWidth="1"/>
    <col min="4620" max="4866" width="9.140625" style="13"/>
    <col min="4867" max="4867" width="6.7109375" style="13" customWidth="1"/>
    <col min="4868" max="4873" width="30.140625" style="13" customWidth="1"/>
    <col min="4874" max="4874" width="18.85546875" style="13" customWidth="1"/>
    <col min="4875" max="4875" width="15.5703125" style="13" customWidth="1"/>
    <col min="4876" max="5122" width="9.140625" style="13"/>
    <col min="5123" max="5123" width="6.7109375" style="13" customWidth="1"/>
    <col min="5124" max="5129" width="30.140625" style="13" customWidth="1"/>
    <col min="5130" max="5130" width="18.85546875" style="13" customWidth="1"/>
    <col min="5131" max="5131" width="15.5703125" style="13" customWidth="1"/>
    <col min="5132" max="5378" width="9.140625" style="13"/>
    <col min="5379" max="5379" width="6.7109375" style="13" customWidth="1"/>
    <col min="5380" max="5385" width="30.140625" style="13" customWidth="1"/>
    <col min="5386" max="5386" width="18.85546875" style="13" customWidth="1"/>
    <col min="5387" max="5387" width="15.5703125" style="13" customWidth="1"/>
    <col min="5388" max="5634" width="9.140625" style="13"/>
    <col min="5635" max="5635" width="6.7109375" style="13" customWidth="1"/>
    <col min="5636" max="5641" width="30.140625" style="13" customWidth="1"/>
    <col min="5642" max="5642" width="18.85546875" style="13" customWidth="1"/>
    <col min="5643" max="5643" width="15.5703125" style="13" customWidth="1"/>
    <col min="5644" max="5890" width="9.140625" style="13"/>
    <col min="5891" max="5891" width="6.7109375" style="13" customWidth="1"/>
    <col min="5892" max="5897" width="30.140625" style="13" customWidth="1"/>
    <col min="5898" max="5898" width="18.85546875" style="13" customWidth="1"/>
    <col min="5899" max="5899" width="15.5703125" style="13" customWidth="1"/>
    <col min="5900" max="6146" width="9.140625" style="13"/>
    <col min="6147" max="6147" width="6.7109375" style="13" customWidth="1"/>
    <col min="6148" max="6153" width="30.140625" style="13" customWidth="1"/>
    <col min="6154" max="6154" width="18.85546875" style="13" customWidth="1"/>
    <col min="6155" max="6155" width="15.5703125" style="13" customWidth="1"/>
    <col min="6156" max="6402" width="9.140625" style="13"/>
    <col min="6403" max="6403" width="6.7109375" style="13" customWidth="1"/>
    <col min="6404" max="6409" width="30.140625" style="13" customWidth="1"/>
    <col min="6410" max="6410" width="18.85546875" style="13" customWidth="1"/>
    <col min="6411" max="6411" width="15.5703125" style="13" customWidth="1"/>
    <col min="6412" max="6658" width="9.140625" style="13"/>
    <col min="6659" max="6659" width="6.7109375" style="13" customWidth="1"/>
    <col min="6660" max="6665" width="30.140625" style="13" customWidth="1"/>
    <col min="6666" max="6666" width="18.85546875" style="13" customWidth="1"/>
    <col min="6667" max="6667" width="15.5703125" style="13" customWidth="1"/>
    <col min="6668" max="6914" width="9.140625" style="13"/>
    <col min="6915" max="6915" width="6.7109375" style="13" customWidth="1"/>
    <col min="6916" max="6921" width="30.140625" style="13" customWidth="1"/>
    <col min="6922" max="6922" width="18.85546875" style="13" customWidth="1"/>
    <col min="6923" max="6923" width="15.5703125" style="13" customWidth="1"/>
    <col min="6924" max="7170" width="9.140625" style="13"/>
    <col min="7171" max="7171" width="6.7109375" style="13" customWidth="1"/>
    <col min="7172" max="7177" width="30.140625" style="13" customWidth="1"/>
    <col min="7178" max="7178" width="18.85546875" style="13" customWidth="1"/>
    <col min="7179" max="7179" width="15.5703125" style="13" customWidth="1"/>
    <col min="7180" max="7426" width="9.140625" style="13"/>
    <col min="7427" max="7427" width="6.7109375" style="13" customWidth="1"/>
    <col min="7428" max="7433" width="30.140625" style="13" customWidth="1"/>
    <col min="7434" max="7434" width="18.85546875" style="13" customWidth="1"/>
    <col min="7435" max="7435" width="15.5703125" style="13" customWidth="1"/>
    <col min="7436" max="7682" width="9.140625" style="13"/>
    <col min="7683" max="7683" width="6.7109375" style="13" customWidth="1"/>
    <col min="7684" max="7689" width="30.140625" style="13" customWidth="1"/>
    <col min="7690" max="7690" width="18.85546875" style="13" customWidth="1"/>
    <col min="7691" max="7691" width="15.5703125" style="13" customWidth="1"/>
    <col min="7692" max="7938" width="9.140625" style="13"/>
    <col min="7939" max="7939" width="6.7109375" style="13" customWidth="1"/>
    <col min="7940" max="7945" width="30.140625" style="13" customWidth="1"/>
    <col min="7946" max="7946" width="18.85546875" style="13" customWidth="1"/>
    <col min="7947" max="7947" width="15.5703125" style="13" customWidth="1"/>
    <col min="7948" max="8194" width="9.140625" style="13"/>
    <col min="8195" max="8195" width="6.7109375" style="13" customWidth="1"/>
    <col min="8196" max="8201" width="30.140625" style="13" customWidth="1"/>
    <col min="8202" max="8202" width="18.85546875" style="13" customWidth="1"/>
    <col min="8203" max="8203" width="15.5703125" style="13" customWidth="1"/>
    <col min="8204" max="8450" width="9.140625" style="13"/>
    <col min="8451" max="8451" width="6.7109375" style="13" customWidth="1"/>
    <col min="8452" max="8457" width="30.140625" style="13" customWidth="1"/>
    <col min="8458" max="8458" width="18.85546875" style="13" customWidth="1"/>
    <col min="8459" max="8459" width="15.5703125" style="13" customWidth="1"/>
    <col min="8460" max="8706" width="9.140625" style="13"/>
    <col min="8707" max="8707" width="6.7109375" style="13" customWidth="1"/>
    <col min="8708" max="8713" width="30.140625" style="13" customWidth="1"/>
    <col min="8714" max="8714" width="18.85546875" style="13" customWidth="1"/>
    <col min="8715" max="8715" width="15.5703125" style="13" customWidth="1"/>
    <col min="8716" max="8962" width="9.140625" style="13"/>
    <col min="8963" max="8963" width="6.7109375" style="13" customWidth="1"/>
    <col min="8964" max="8969" width="30.140625" style="13" customWidth="1"/>
    <col min="8970" max="8970" width="18.85546875" style="13" customWidth="1"/>
    <col min="8971" max="8971" width="15.5703125" style="13" customWidth="1"/>
    <col min="8972" max="9218" width="9.140625" style="13"/>
    <col min="9219" max="9219" width="6.7109375" style="13" customWidth="1"/>
    <col min="9220" max="9225" width="30.140625" style="13" customWidth="1"/>
    <col min="9226" max="9226" width="18.85546875" style="13" customWidth="1"/>
    <col min="9227" max="9227" width="15.5703125" style="13" customWidth="1"/>
    <col min="9228" max="9474" width="9.140625" style="13"/>
    <col min="9475" max="9475" width="6.7109375" style="13" customWidth="1"/>
    <col min="9476" max="9481" width="30.140625" style="13" customWidth="1"/>
    <col min="9482" max="9482" width="18.85546875" style="13" customWidth="1"/>
    <col min="9483" max="9483" width="15.5703125" style="13" customWidth="1"/>
    <col min="9484" max="9730" width="9.140625" style="13"/>
    <col min="9731" max="9731" width="6.7109375" style="13" customWidth="1"/>
    <col min="9732" max="9737" width="30.140625" style="13" customWidth="1"/>
    <col min="9738" max="9738" width="18.85546875" style="13" customWidth="1"/>
    <col min="9739" max="9739" width="15.5703125" style="13" customWidth="1"/>
    <col min="9740" max="9986" width="9.140625" style="13"/>
    <col min="9987" max="9987" width="6.7109375" style="13" customWidth="1"/>
    <col min="9988" max="9993" width="30.140625" style="13" customWidth="1"/>
    <col min="9994" max="9994" width="18.85546875" style="13" customWidth="1"/>
    <col min="9995" max="9995" width="15.5703125" style="13" customWidth="1"/>
    <col min="9996" max="10242" width="9.140625" style="13"/>
    <col min="10243" max="10243" width="6.7109375" style="13" customWidth="1"/>
    <col min="10244" max="10249" width="30.140625" style="13" customWidth="1"/>
    <col min="10250" max="10250" width="18.85546875" style="13" customWidth="1"/>
    <col min="10251" max="10251" width="15.5703125" style="13" customWidth="1"/>
    <col min="10252" max="10498" width="9.140625" style="13"/>
    <col min="10499" max="10499" width="6.7109375" style="13" customWidth="1"/>
    <col min="10500" max="10505" width="30.140625" style="13" customWidth="1"/>
    <col min="10506" max="10506" width="18.85546875" style="13" customWidth="1"/>
    <col min="10507" max="10507" width="15.5703125" style="13" customWidth="1"/>
    <col min="10508" max="10754" width="9.140625" style="13"/>
    <col min="10755" max="10755" width="6.7109375" style="13" customWidth="1"/>
    <col min="10756" max="10761" width="30.140625" style="13" customWidth="1"/>
    <col min="10762" max="10762" width="18.85546875" style="13" customWidth="1"/>
    <col min="10763" max="10763" width="15.5703125" style="13" customWidth="1"/>
    <col min="10764" max="11010" width="9.140625" style="13"/>
    <col min="11011" max="11011" width="6.7109375" style="13" customWidth="1"/>
    <col min="11012" max="11017" width="30.140625" style="13" customWidth="1"/>
    <col min="11018" max="11018" width="18.85546875" style="13" customWidth="1"/>
    <col min="11019" max="11019" width="15.5703125" style="13" customWidth="1"/>
    <col min="11020" max="11266" width="9.140625" style="13"/>
    <col min="11267" max="11267" width="6.7109375" style="13" customWidth="1"/>
    <col min="11268" max="11273" width="30.140625" style="13" customWidth="1"/>
    <col min="11274" max="11274" width="18.85546875" style="13" customWidth="1"/>
    <col min="11275" max="11275" width="15.5703125" style="13" customWidth="1"/>
    <col min="11276" max="11522" width="9.140625" style="13"/>
    <col min="11523" max="11523" width="6.7109375" style="13" customWidth="1"/>
    <col min="11524" max="11529" width="30.140625" style="13" customWidth="1"/>
    <col min="11530" max="11530" width="18.85546875" style="13" customWidth="1"/>
    <col min="11531" max="11531" width="15.5703125" style="13" customWidth="1"/>
    <col min="11532" max="11778" width="9.140625" style="13"/>
    <col min="11779" max="11779" width="6.7109375" style="13" customWidth="1"/>
    <col min="11780" max="11785" width="30.140625" style="13" customWidth="1"/>
    <col min="11786" max="11786" width="18.85546875" style="13" customWidth="1"/>
    <col min="11787" max="11787" width="15.5703125" style="13" customWidth="1"/>
    <col min="11788" max="12034" width="9.140625" style="13"/>
    <col min="12035" max="12035" width="6.7109375" style="13" customWidth="1"/>
    <col min="12036" max="12041" width="30.140625" style="13" customWidth="1"/>
    <col min="12042" max="12042" width="18.85546875" style="13" customWidth="1"/>
    <col min="12043" max="12043" width="15.5703125" style="13" customWidth="1"/>
    <col min="12044" max="12290" width="9.140625" style="13"/>
    <col min="12291" max="12291" width="6.7109375" style="13" customWidth="1"/>
    <col min="12292" max="12297" width="30.140625" style="13" customWidth="1"/>
    <col min="12298" max="12298" width="18.85546875" style="13" customWidth="1"/>
    <col min="12299" max="12299" width="15.5703125" style="13" customWidth="1"/>
    <col min="12300" max="12546" width="9.140625" style="13"/>
    <col min="12547" max="12547" width="6.7109375" style="13" customWidth="1"/>
    <col min="12548" max="12553" width="30.140625" style="13" customWidth="1"/>
    <col min="12554" max="12554" width="18.85546875" style="13" customWidth="1"/>
    <col min="12555" max="12555" width="15.5703125" style="13" customWidth="1"/>
    <col min="12556" max="12802" width="9.140625" style="13"/>
    <col min="12803" max="12803" width="6.7109375" style="13" customWidth="1"/>
    <col min="12804" max="12809" width="30.140625" style="13" customWidth="1"/>
    <col min="12810" max="12810" width="18.85546875" style="13" customWidth="1"/>
    <col min="12811" max="12811" width="15.5703125" style="13" customWidth="1"/>
    <col min="12812" max="13058" width="9.140625" style="13"/>
    <col min="13059" max="13059" width="6.7109375" style="13" customWidth="1"/>
    <col min="13060" max="13065" width="30.140625" style="13" customWidth="1"/>
    <col min="13066" max="13066" width="18.85546875" style="13" customWidth="1"/>
    <col min="13067" max="13067" width="15.5703125" style="13" customWidth="1"/>
    <col min="13068" max="13314" width="9.140625" style="13"/>
    <col min="13315" max="13315" width="6.7109375" style="13" customWidth="1"/>
    <col min="13316" max="13321" width="30.140625" style="13" customWidth="1"/>
    <col min="13322" max="13322" width="18.85546875" style="13" customWidth="1"/>
    <col min="13323" max="13323" width="15.5703125" style="13" customWidth="1"/>
    <col min="13324" max="13570" width="9.140625" style="13"/>
    <col min="13571" max="13571" width="6.7109375" style="13" customWidth="1"/>
    <col min="13572" max="13577" width="30.140625" style="13" customWidth="1"/>
    <col min="13578" max="13578" width="18.85546875" style="13" customWidth="1"/>
    <col min="13579" max="13579" width="15.5703125" style="13" customWidth="1"/>
    <col min="13580" max="13826" width="9.140625" style="13"/>
    <col min="13827" max="13827" width="6.7109375" style="13" customWidth="1"/>
    <col min="13828" max="13833" width="30.140625" style="13" customWidth="1"/>
    <col min="13834" max="13834" width="18.85546875" style="13" customWidth="1"/>
    <col min="13835" max="13835" width="15.5703125" style="13" customWidth="1"/>
    <col min="13836" max="14082" width="9.140625" style="13"/>
    <col min="14083" max="14083" width="6.7109375" style="13" customWidth="1"/>
    <col min="14084" max="14089" width="30.140625" style="13" customWidth="1"/>
    <col min="14090" max="14090" width="18.85546875" style="13" customWidth="1"/>
    <col min="14091" max="14091" width="15.5703125" style="13" customWidth="1"/>
    <col min="14092" max="14338" width="9.140625" style="13"/>
    <col min="14339" max="14339" width="6.7109375" style="13" customWidth="1"/>
    <col min="14340" max="14345" width="30.140625" style="13" customWidth="1"/>
    <col min="14346" max="14346" width="18.85546875" style="13" customWidth="1"/>
    <col min="14347" max="14347" width="15.5703125" style="13" customWidth="1"/>
    <col min="14348" max="14594" width="9.140625" style="13"/>
    <col min="14595" max="14595" width="6.7109375" style="13" customWidth="1"/>
    <col min="14596" max="14601" width="30.140625" style="13" customWidth="1"/>
    <col min="14602" max="14602" width="18.85546875" style="13" customWidth="1"/>
    <col min="14603" max="14603" width="15.5703125" style="13" customWidth="1"/>
    <col min="14604" max="14850" width="9.140625" style="13"/>
    <col min="14851" max="14851" width="6.7109375" style="13" customWidth="1"/>
    <col min="14852" max="14857" width="30.140625" style="13" customWidth="1"/>
    <col min="14858" max="14858" width="18.85546875" style="13" customWidth="1"/>
    <col min="14859" max="14859" width="15.5703125" style="13" customWidth="1"/>
    <col min="14860" max="15106" width="9.140625" style="13"/>
    <col min="15107" max="15107" width="6.7109375" style="13" customWidth="1"/>
    <col min="15108" max="15113" width="30.140625" style="13" customWidth="1"/>
    <col min="15114" max="15114" width="18.85546875" style="13" customWidth="1"/>
    <col min="15115" max="15115" width="15.5703125" style="13" customWidth="1"/>
    <col min="15116" max="15362" width="9.140625" style="13"/>
    <col min="15363" max="15363" width="6.7109375" style="13" customWidth="1"/>
    <col min="15364" max="15369" width="30.140625" style="13" customWidth="1"/>
    <col min="15370" max="15370" width="18.85546875" style="13" customWidth="1"/>
    <col min="15371" max="15371" width="15.5703125" style="13" customWidth="1"/>
    <col min="15372" max="15618" width="9.140625" style="13"/>
    <col min="15619" max="15619" width="6.7109375" style="13" customWidth="1"/>
    <col min="15620" max="15625" width="30.140625" style="13" customWidth="1"/>
    <col min="15626" max="15626" width="18.85546875" style="13" customWidth="1"/>
    <col min="15627" max="15627" width="15.5703125" style="13" customWidth="1"/>
    <col min="15628" max="15874" width="9.140625" style="13"/>
    <col min="15875" max="15875" width="6.7109375" style="13" customWidth="1"/>
    <col min="15876" max="15881" width="30.140625" style="13" customWidth="1"/>
    <col min="15882" max="15882" width="18.85546875" style="13" customWidth="1"/>
    <col min="15883" max="15883" width="15.5703125" style="13" customWidth="1"/>
    <col min="15884" max="16130" width="9.140625" style="13"/>
    <col min="16131" max="16131" width="6.7109375" style="13" customWidth="1"/>
    <col min="16132" max="16137" width="30.140625" style="13" customWidth="1"/>
    <col min="16138" max="16138" width="18.85546875" style="13" customWidth="1"/>
    <col min="16139" max="16139" width="15.5703125" style="13" customWidth="1"/>
    <col min="16140" max="16384" width="9.140625" style="13"/>
  </cols>
  <sheetData>
    <row r="1" spans="2:11">
      <c r="B1" s="8"/>
      <c r="C1" s="8"/>
      <c r="D1" s="8"/>
      <c r="E1" s="8"/>
      <c r="F1" s="8"/>
      <c r="G1" s="8"/>
      <c r="H1" s="8"/>
      <c r="I1" s="9" t="s">
        <v>207</v>
      </c>
    </row>
    <row r="2" spans="2:11">
      <c r="B2" s="8"/>
      <c r="C2" s="8"/>
      <c r="D2" s="8"/>
      <c r="E2" s="8"/>
      <c r="F2" s="8"/>
      <c r="G2" s="8"/>
      <c r="H2" s="8"/>
      <c r="I2" s="9"/>
    </row>
    <row r="3" spans="2:11" ht="20.25" customHeight="1">
      <c r="B3" s="617" t="s">
        <v>699</v>
      </c>
      <c r="C3" s="617"/>
      <c r="D3" s="617"/>
      <c r="E3" s="617"/>
      <c r="F3" s="617"/>
      <c r="G3" s="617"/>
      <c r="H3" s="617"/>
      <c r="I3" s="617"/>
      <c r="J3" s="357"/>
      <c r="K3" s="14"/>
    </row>
    <row r="4" spans="2:11" ht="16.5" thickBot="1">
      <c r="B4" s="109"/>
      <c r="C4" s="109"/>
      <c r="D4" s="109"/>
      <c r="E4" s="109"/>
      <c r="F4" s="109"/>
      <c r="G4" s="109"/>
      <c r="I4" s="110" t="s">
        <v>3</v>
      </c>
    </row>
    <row r="5" spans="2:11" s="48" customFormat="1" ht="44.25" customHeight="1" thickBot="1">
      <c r="B5" s="621" t="s">
        <v>581</v>
      </c>
      <c r="C5" s="622"/>
      <c r="D5" s="622"/>
      <c r="E5" s="622"/>
      <c r="F5" s="622"/>
      <c r="G5" s="622"/>
      <c r="H5" s="623"/>
      <c r="I5" s="619" t="s">
        <v>228</v>
      </c>
      <c r="J5" s="95"/>
    </row>
    <row r="6" spans="2:11" s="48" customFormat="1" ht="47.25" customHeight="1" thickBot="1">
      <c r="B6" s="191" t="s">
        <v>696</v>
      </c>
      <c r="C6" s="261" t="s">
        <v>225</v>
      </c>
      <c r="D6" s="261" t="s">
        <v>266</v>
      </c>
      <c r="E6" s="261" t="s">
        <v>215</v>
      </c>
      <c r="F6" s="262" t="s">
        <v>216</v>
      </c>
      <c r="G6" s="261" t="s">
        <v>217</v>
      </c>
      <c r="H6" s="261" t="s">
        <v>218</v>
      </c>
      <c r="I6" s="620"/>
      <c r="J6" s="95"/>
    </row>
    <row r="7" spans="2:11" s="48" customFormat="1" ht="20.100000000000001" customHeight="1">
      <c r="B7" s="111" t="s">
        <v>196</v>
      </c>
      <c r="C7" s="111"/>
      <c r="D7" s="111"/>
      <c r="E7" s="112"/>
      <c r="F7" s="112"/>
      <c r="G7" s="112"/>
      <c r="H7" s="113"/>
      <c r="I7" s="119"/>
      <c r="J7" s="95"/>
    </row>
    <row r="8" spans="2:11" s="48" customFormat="1" ht="20.100000000000001" customHeight="1">
      <c r="B8" s="111" t="s">
        <v>196</v>
      </c>
      <c r="C8" s="111"/>
      <c r="D8" s="111"/>
      <c r="E8" s="112"/>
      <c r="F8" s="112"/>
      <c r="G8" s="112"/>
      <c r="H8" s="113"/>
      <c r="I8" s="119"/>
      <c r="J8" s="95"/>
    </row>
    <row r="9" spans="2:11" s="48" customFormat="1" ht="20.100000000000001" customHeight="1">
      <c r="B9" s="111" t="s">
        <v>196</v>
      </c>
      <c r="C9" s="111"/>
      <c r="D9" s="111"/>
      <c r="E9" s="112"/>
      <c r="F9" s="112"/>
      <c r="G9" s="112"/>
      <c r="H9" s="113"/>
      <c r="I9" s="119"/>
      <c r="J9" s="95"/>
    </row>
    <row r="10" spans="2:11" s="48" customFormat="1" ht="20.100000000000001" customHeight="1">
      <c r="B10" s="114" t="s">
        <v>196</v>
      </c>
      <c r="C10" s="115"/>
      <c r="D10" s="115"/>
      <c r="E10" s="112"/>
      <c r="F10" s="112"/>
      <c r="G10" s="112"/>
      <c r="H10" s="113"/>
      <c r="I10" s="119"/>
      <c r="J10" s="95"/>
    </row>
    <row r="11" spans="2:11" s="48" customFormat="1" ht="20.100000000000001" customHeight="1">
      <c r="B11" s="114" t="s">
        <v>196</v>
      </c>
      <c r="C11" s="115"/>
      <c r="D11" s="115"/>
      <c r="E11" s="112"/>
      <c r="F11" s="112"/>
      <c r="G11" s="112"/>
      <c r="H11" s="113"/>
      <c r="I11" s="119"/>
      <c r="J11" s="95"/>
    </row>
    <row r="12" spans="2:11" s="48" customFormat="1" ht="20.100000000000001" customHeight="1" thickBot="1">
      <c r="B12" s="116" t="s">
        <v>196</v>
      </c>
      <c r="C12" s="116"/>
      <c r="D12" s="116"/>
      <c r="E12" s="117"/>
      <c r="F12" s="117"/>
      <c r="G12" s="117"/>
      <c r="H12" s="117"/>
      <c r="I12" s="120"/>
      <c r="J12" s="95"/>
    </row>
    <row r="13" spans="2:11" s="48" customFormat="1" ht="30" customHeight="1" thickBot="1">
      <c r="B13" s="630" t="s">
        <v>265</v>
      </c>
      <c r="C13" s="631"/>
      <c r="D13" s="632"/>
      <c r="E13" s="263"/>
      <c r="F13" s="263"/>
      <c r="G13" s="263"/>
      <c r="H13" s="263"/>
      <c r="I13" s="263"/>
      <c r="J13" s="95"/>
    </row>
    <row r="14" spans="2:11">
      <c r="I14" s="69"/>
    </row>
    <row r="15" spans="2:11">
      <c r="B15" s="624" t="s">
        <v>700</v>
      </c>
      <c r="C15" s="624"/>
      <c r="D15" s="624"/>
      <c r="E15" s="624"/>
      <c r="F15" s="624"/>
      <c r="G15" s="624"/>
      <c r="H15" s="624"/>
      <c r="I15" s="98"/>
    </row>
    <row r="16" spans="2:11">
      <c r="B16" s="57"/>
      <c r="C16" s="57"/>
      <c r="D16" s="57"/>
    </row>
    <row r="19" spans="2:12">
      <c r="I19" s="97"/>
      <c r="J19" s="97"/>
      <c r="K19" s="97"/>
    </row>
    <row r="20" spans="2:12" ht="16.5" thickBot="1">
      <c r="B20" s="118"/>
      <c r="C20" s="118"/>
      <c r="D20" s="118"/>
      <c r="E20" s="118"/>
      <c r="F20" s="118"/>
      <c r="G20" s="118"/>
      <c r="H20" s="118"/>
      <c r="I20" s="110" t="s">
        <v>3</v>
      </c>
    </row>
    <row r="21" spans="2:12" s="48" customFormat="1" ht="36" customHeight="1" thickBot="1">
      <c r="B21" s="625" t="s">
        <v>582</v>
      </c>
      <c r="C21" s="626"/>
      <c r="D21" s="626"/>
      <c r="E21" s="626"/>
      <c r="F21" s="626"/>
      <c r="G21" s="626"/>
      <c r="H21" s="626"/>
      <c r="I21" s="627"/>
      <c r="L21" s="49"/>
    </row>
    <row r="22" spans="2:12" s="48" customFormat="1" ht="49.5" customHeight="1">
      <c r="B22" s="628" t="s">
        <v>224</v>
      </c>
      <c r="C22" s="619" t="s">
        <v>225</v>
      </c>
      <c r="D22" s="619" t="s">
        <v>264</v>
      </c>
      <c r="E22" s="264" t="s">
        <v>45</v>
      </c>
      <c r="F22" s="264" t="s">
        <v>198</v>
      </c>
      <c r="G22" s="264" t="s">
        <v>226</v>
      </c>
      <c r="H22" s="264" t="s">
        <v>199</v>
      </c>
      <c r="I22" s="265" t="s">
        <v>228</v>
      </c>
    </row>
    <row r="23" spans="2:12" s="48" customFormat="1" ht="19.5" thickBot="1">
      <c r="B23" s="629"/>
      <c r="C23" s="620"/>
      <c r="D23" s="620"/>
      <c r="E23" s="266">
        <v>1</v>
      </c>
      <c r="F23" s="266">
        <v>2</v>
      </c>
      <c r="G23" s="266">
        <v>3</v>
      </c>
      <c r="H23" s="266" t="s">
        <v>200</v>
      </c>
      <c r="I23" s="267">
        <v>5</v>
      </c>
    </row>
    <row r="24" spans="2:12" s="48" customFormat="1" ht="20.100000000000001" customHeight="1">
      <c r="B24" s="111" t="s">
        <v>196</v>
      </c>
      <c r="C24" s="111"/>
      <c r="D24" s="111"/>
      <c r="E24" s="112"/>
      <c r="F24" s="112"/>
      <c r="G24" s="112"/>
      <c r="H24" s="113"/>
      <c r="I24" s="119"/>
    </row>
    <row r="25" spans="2:12" s="48" customFormat="1" ht="20.100000000000001" customHeight="1">
      <c r="B25" s="111" t="s">
        <v>196</v>
      </c>
      <c r="C25" s="111"/>
      <c r="D25" s="111"/>
      <c r="E25" s="112"/>
      <c r="F25" s="112"/>
      <c r="G25" s="112"/>
      <c r="H25" s="113"/>
      <c r="I25" s="119"/>
    </row>
    <row r="26" spans="2:12" s="48" customFormat="1" ht="20.100000000000001" customHeight="1">
      <c r="B26" s="111" t="s">
        <v>196</v>
      </c>
      <c r="C26" s="111"/>
      <c r="D26" s="111"/>
      <c r="E26" s="112"/>
      <c r="F26" s="112"/>
      <c r="G26" s="112"/>
      <c r="H26" s="113"/>
      <c r="I26" s="119"/>
    </row>
    <row r="27" spans="2:12" s="48" customFormat="1" ht="20.100000000000001" customHeight="1">
      <c r="B27" s="114" t="s">
        <v>196</v>
      </c>
      <c r="C27" s="115"/>
      <c r="D27" s="115"/>
      <c r="E27" s="112"/>
      <c r="F27" s="112"/>
      <c r="G27" s="112"/>
      <c r="H27" s="113"/>
      <c r="I27" s="119"/>
    </row>
    <row r="28" spans="2:12" s="48" customFormat="1" ht="20.100000000000001" customHeight="1">
      <c r="B28" s="114" t="s">
        <v>196</v>
      </c>
      <c r="C28" s="115"/>
      <c r="D28" s="115"/>
      <c r="E28" s="112"/>
      <c r="F28" s="112"/>
      <c r="G28" s="112"/>
      <c r="H28" s="113"/>
      <c r="I28" s="119"/>
    </row>
    <row r="29" spans="2:12" s="48" customFormat="1" ht="20.100000000000001" customHeight="1" thickBot="1">
      <c r="B29" s="116" t="s">
        <v>196</v>
      </c>
      <c r="C29" s="116"/>
      <c r="D29" s="116"/>
      <c r="E29" s="117"/>
      <c r="F29" s="117"/>
      <c r="G29" s="117"/>
      <c r="H29" s="117"/>
      <c r="I29" s="120"/>
    </row>
    <row r="30" spans="2:12" s="48" customFormat="1" ht="30" customHeight="1" thickBot="1">
      <c r="B30" s="630" t="s">
        <v>265</v>
      </c>
      <c r="C30" s="631"/>
      <c r="D30" s="632"/>
      <c r="E30" s="263"/>
      <c r="F30" s="263"/>
      <c r="G30" s="263"/>
      <c r="H30" s="263"/>
      <c r="I30" s="263"/>
      <c r="J30" s="95"/>
    </row>
    <row r="31" spans="2:12" s="48" customFormat="1" ht="18.75">
      <c r="B31" s="121"/>
      <c r="C31" s="121"/>
      <c r="D31" s="121"/>
      <c r="E31" s="122"/>
      <c r="F31" s="122"/>
      <c r="G31" s="122"/>
      <c r="H31" s="122"/>
      <c r="I31" s="96"/>
    </row>
    <row r="32" spans="2:12" s="48" customFormat="1" ht="18.75">
      <c r="B32" s="121"/>
      <c r="C32" s="121"/>
      <c r="D32" s="121"/>
      <c r="E32" s="122"/>
      <c r="F32" s="122"/>
      <c r="G32" s="122"/>
      <c r="H32" s="122"/>
      <c r="I32" s="96"/>
    </row>
    <row r="33" spans="2:9" s="48" customFormat="1" ht="18" customHeight="1">
      <c r="B33" s="618" t="s">
        <v>701</v>
      </c>
      <c r="C33" s="618"/>
      <c r="D33" s="618"/>
      <c r="E33" s="618"/>
      <c r="F33" s="618"/>
      <c r="G33" s="618"/>
      <c r="H33" s="618"/>
      <c r="I33" s="96"/>
    </row>
    <row r="34" spans="2:9" s="48" customFormat="1" ht="18.75">
      <c r="B34" s="618" t="s">
        <v>580</v>
      </c>
      <c r="C34" s="618"/>
      <c r="D34" s="618"/>
      <c r="E34" s="618"/>
      <c r="F34" s="618"/>
      <c r="G34" s="618"/>
      <c r="H34" s="618"/>
      <c r="I34" s="96"/>
    </row>
    <row r="35" spans="2:9" s="48" customFormat="1" ht="18.75">
      <c r="B35" s="121"/>
      <c r="C35" s="121"/>
      <c r="D35" s="121"/>
      <c r="E35" s="122"/>
      <c r="F35" s="122"/>
      <c r="G35" s="122"/>
      <c r="H35" s="122"/>
      <c r="I35" s="96"/>
    </row>
    <row r="36" spans="2:9" s="48" customFormat="1" ht="18.75">
      <c r="B36" s="121"/>
      <c r="C36" s="121"/>
      <c r="D36" s="121"/>
      <c r="E36" s="122"/>
      <c r="F36" s="122"/>
      <c r="G36" s="122"/>
      <c r="H36" s="122"/>
      <c r="I36" s="96"/>
    </row>
    <row r="37" spans="2:9" s="48" customFormat="1" ht="18.75">
      <c r="B37" s="58"/>
      <c r="C37" s="58"/>
      <c r="D37" s="58"/>
      <c r="E37" s="59"/>
      <c r="F37" s="60"/>
      <c r="G37" s="61"/>
      <c r="H37" s="108"/>
      <c r="I37" s="108"/>
    </row>
  </sheetData>
  <mergeCells count="12">
    <mergeCell ref="B3:I3"/>
    <mergeCell ref="B34:H34"/>
    <mergeCell ref="B33:H33"/>
    <mergeCell ref="I5:I6"/>
    <mergeCell ref="B5:H5"/>
    <mergeCell ref="B15:H15"/>
    <mergeCell ref="B21:I21"/>
    <mergeCell ref="B22:B23"/>
    <mergeCell ref="C22:C23"/>
    <mergeCell ref="D22:D23"/>
    <mergeCell ref="B30:D30"/>
    <mergeCell ref="B13:D13"/>
  </mergeCells>
  <pageMargins left="0.11811023622047245" right="0.11811023622047245" top="0.74803149606299213" bottom="0.74803149606299213" header="0.31496062992125984" footer="0.31496062992125984"/>
  <pageSetup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R80"/>
  <sheetViews>
    <sheetView showGridLines="0" topLeftCell="B1" zoomScaleNormal="100" zoomScaleSheetLayoutView="75" workbookViewId="0">
      <selection activeCell="G67" sqref="G67"/>
    </sheetView>
  </sheetViews>
  <sheetFormatPr defaultColWidth="9.140625" defaultRowHeight="15.75"/>
  <cols>
    <col min="1" max="1" width="5.5703125" style="2" customWidth="1"/>
    <col min="2" max="2" width="7.28515625" style="2" customWidth="1"/>
    <col min="3" max="3" width="22.7109375" style="2" customWidth="1"/>
    <col min="4" max="8" width="20.7109375" style="2" customWidth="1"/>
    <col min="9" max="9" width="18.7109375" style="2" customWidth="1"/>
    <col min="10" max="10" width="19.85546875" style="2" customWidth="1"/>
    <col min="11" max="11" width="14.7109375" style="2" customWidth="1"/>
    <col min="12" max="12" width="29.85546875" style="2" customWidth="1"/>
    <col min="13" max="13" width="34.28515625" style="2" customWidth="1"/>
    <col min="14" max="14" width="27.140625" style="2" customWidth="1"/>
    <col min="15" max="15" width="36.85546875" style="2" customWidth="1"/>
    <col min="16" max="16384" width="9.140625" style="2"/>
  </cols>
  <sheetData>
    <row r="1" spans="2:18" s="9" customFormat="1" ht="27.75" customHeight="1"/>
    <row r="2" spans="2:18">
      <c r="B2" s="1"/>
      <c r="H2" s="9"/>
      <c r="K2" s="9" t="s">
        <v>206</v>
      </c>
      <c r="N2" s="644"/>
      <c r="O2" s="644"/>
    </row>
    <row r="3" spans="2:18">
      <c r="B3" s="1"/>
      <c r="N3" s="1"/>
      <c r="O3" s="12"/>
    </row>
    <row r="4" spans="2:18"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2:18" ht="20.25">
      <c r="B5" s="650" t="s">
        <v>48</v>
      </c>
      <c r="C5" s="650"/>
      <c r="D5" s="650"/>
      <c r="E5" s="650"/>
      <c r="F5" s="650"/>
      <c r="G5" s="650"/>
      <c r="H5" s="650"/>
      <c r="I5" s="650"/>
      <c r="J5" s="17"/>
      <c r="K5" s="17"/>
      <c r="L5" s="17"/>
      <c r="M5" s="17"/>
      <c r="N5" s="17"/>
      <c r="O5" s="17"/>
    </row>
    <row r="6" spans="2:18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2:18" ht="16.5" thickBot="1">
      <c r="C7" s="18"/>
      <c r="D7" s="18"/>
      <c r="E7" s="18"/>
      <c r="G7" s="18"/>
      <c r="H7" s="18"/>
      <c r="I7" s="55" t="s">
        <v>3</v>
      </c>
      <c r="K7" s="18"/>
      <c r="L7" s="18"/>
      <c r="M7" s="18"/>
      <c r="N7" s="18"/>
      <c r="O7" s="18"/>
      <c r="P7" s="18"/>
    </row>
    <row r="8" spans="2:18" s="22" customFormat="1" ht="32.25" customHeight="1">
      <c r="B8" s="645" t="s">
        <v>4</v>
      </c>
      <c r="C8" s="640" t="s">
        <v>5</v>
      </c>
      <c r="D8" s="642" t="s">
        <v>794</v>
      </c>
      <c r="E8" s="642" t="s">
        <v>789</v>
      </c>
      <c r="F8" s="642" t="s">
        <v>790</v>
      </c>
      <c r="G8" s="647" t="s">
        <v>795</v>
      </c>
      <c r="H8" s="648"/>
      <c r="I8" s="514" t="s">
        <v>791</v>
      </c>
      <c r="J8" s="19"/>
      <c r="K8" s="19"/>
      <c r="L8" s="19"/>
      <c r="M8" s="19"/>
      <c r="N8" s="19"/>
      <c r="O8" s="20"/>
      <c r="P8" s="21"/>
      <c r="Q8" s="21"/>
      <c r="R8" s="21"/>
    </row>
    <row r="9" spans="2:18" s="22" customFormat="1" ht="28.5" customHeight="1" thickBot="1">
      <c r="B9" s="646"/>
      <c r="C9" s="641"/>
      <c r="D9" s="643"/>
      <c r="E9" s="643"/>
      <c r="F9" s="643"/>
      <c r="G9" s="270" t="s">
        <v>0</v>
      </c>
      <c r="H9" s="271" t="s">
        <v>46</v>
      </c>
      <c r="I9" s="649"/>
      <c r="J9" s="21"/>
      <c r="K9" s="21"/>
      <c r="L9" s="21"/>
      <c r="M9" s="21"/>
      <c r="N9" s="21"/>
      <c r="O9" s="21"/>
      <c r="P9" s="21"/>
      <c r="Q9" s="21"/>
      <c r="R9" s="21"/>
    </row>
    <row r="10" spans="2:18" s="7" customFormat="1" ht="24" customHeight="1" thickBot="1">
      <c r="B10" s="279" t="s">
        <v>53</v>
      </c>
      <c r="C10" s="272" t="s">
        <v>43</v>
      </c>
      <c r="D10" s="276">
        <v>500000</v>
      </c>
      <c r="E10" s="276">
        <v>10000</v>
      </c>
      <c r="F10" s="276">
        <v>10000</v>
      </c>
      <c r="G10" s="276">
        <v>10000</v>
      </c>
      <c r="H10" s="276"/>
      <c r="I10" s="275">
        <f>(H10/G10)</f>
        <v>0</v>
      </c>
      <c r="J10" s="4"/>
      <c r="K10" s="4"/>
      <c r="L10" s="4"/>
      <c r="M10" s="4"/>
      <c r="N10" s="4"/>
      <c r="O10" s="4"/>
      <c r="P10" s="4"/>
      <c r="Q10" s="4"/>
      <c r="R10" s="4"/>
    </row>
    <row r="11" spans="2:18" s="7" customFormat="1" ht="24" customHeight="1" thickBot="1">
      <c r="B11" s="280" t="s">
        <v>54</v>
      </c>
      <c r="C11" s="273" t="s">
        <v>44</v>
      </c>
      <c r="D11" s="277">
        <v>3000000</v>
      </c>
      <c r="E11" s="277">
        <v>1535000</v>
      </c>
      <c r="F11" s="277">
        <v>2000000</v>
      </c>
      <c r="G11" s="277">
        <v>2200000</v>
      </c>
      <c r="H11" s="277">
        <v>2120000</v>
      </c>
      <c r="I11" s="275">
        <f t="shared" ref="I11:I16" si="0">(H11/G11)</f>
        <v>0.96363636363636362</v>
      </c>
      <c r="J11" s="4"/>
      <c r="K11" s="4"/>
      <c r="L11" s="4"/>
      <c r="M11" s="4"/>
      <c r="N11" s="4"/>
      <c r="O11" s="4"/>
      <c r="P11" s="4"/>
      <c r="Q11" s="4"/>
      <c r="R11" s="4"/>
    </row>
    <row r="12" spans="2:18" s="7" customFormat="1" ht="24" customHeight="1" thickBot="1">
      <c r="B12" s="280" t="s">
        <v>55</v>
      </c>
      <c r="C12" s="273" t="s">
        <v>39</v>
      </c>
      <c r="D12" s="277">
        <v>11000000</v>
      </c>
      <c r="E12" s="277">
        <v>9884495</v>
      </c>
      <c r="F12" s="277">
        <v>12000000</v>
      </c>
      <c r="G12" s="277">
        <v>12000000</v>
      </c>
      <c r="H12" s="277">
        <v>11536466.66</v>
      </c>
      <c r="I12" s="275">
        <f t="shared" si="0"/>
        <v>0.96137222166666669</v>
      </c>
      <c r="J12" s="4"/>
      <c r="K12" s="4"/>
      <c r="L12" s="4"/>
      <c r="M12" s="4"/>
      <c r="N12" s="4"/>
      <c r="O12" s="4"/>
      <c r="P12" s="4"/>
      <c r="Q12" s="4"/>
      <c r="R12" s="4"/>
    </row>
    <row r="13" spans="2:18" s="7" customFormat="1" ht="24" customHeight="1" thickBot="1">
      <c r="B13" s="280" t="s">
        <v>56</v>
      </c>
      <c r="C13" s="273" t="s">
        <v>40</v>
      </c>
      <c r="D13" s="277">
        <v>600000</v>
      </c>
      <c r="E13" s="277">
        <v>0</v>
      </c>
      <c r="F13" s="277">
        <v>990000</v>
      </c>
      <c r="G13" s="277">
        <v>990000</v>
      </c>
      <c r="H13" s="277">
        <v>990000</v>
      </c>
      <c r="I13" s="275">
        <f t="shared" si="0"/>
        <v>1</v>
      </c>
      <c r="J13" s="4"/>
      <c r="K13" s="4"/>
      <c r="L13" s="4"/>
      <c r="M13" s="4"/>
      <c r="N13" s="4"/>
      <c r="O13" s="4"/>
      <c r="P13" s="4"/>
      <c r="Q13" s="4"/>
      <c r="R13" s="4"/>
    </row>
    <row r="14" spans="2:18" s="7" customFormat="1" ht="24" customHeight="1" thickBot="1">
      <c r="B14" s="280" t="s">
        <v>57</v>
      </c>
      <c r="C14" s="273" t="s">
        <v>41</v>
      </c>
      <c r="D14" s="277">
        <v>2500000</v>
      </c>
      <c r="E14" s="277">
        <v>2374734</v>
      </c>
      <c r="F14" s="277">
        <v>2500000</v>
      </c>
      <c r="G14" s="277">
        <v>2500000</v>
      </c>
      <c r="H14" s="277">
        <v>2112751.63</v>
      </c>
      <c r="I14" s="275">
        <f t="shared" si="0"/>
        <v>0.84510065199999995</v>
      </c>
      <c r="J14" s="4"/>
      <c r="K14" s="4"/>
      <c r="L14" s="4"/>
      <c r="M14" s="4"/>
      <c r="N14" s="4"/>
      <c r="O14" s="4"/>
      <c r="P14" s="4"/>
      <c r="Q14" s="4"/>
      <c r="R14" s="4"/>
    </row>
    <row r="15" spans="2:18" s="7" customFormat="1" ht="24" customHeight="1" thickBot="1">
      <c r="B15" s="280" t="s">
        <v>58</v>
      </c>
      <c r="C15" s="273" t="s">
        <v>42</v>
      </c>
      <c r="D15" s="277">
        <v>3000000</v>
      </c>
      <c r="E15" s="277">
        <v>1381939.69</v>
      </c>
      <c r="F15" s="277">
        <v>2000000</v>
      </c>
      <c r="G15" s="277">
        <v>2000000</v>
      </c>
      <c r="H15" s="277">
        <v>1135658.02</v>
      </c>
      <c r="I15" s="275">
        <f t="shared" si="0"/>
        <v>0.56782900999999997</v>
      </c>
      <c r="J15" s="4"/>
      <c r="K15" s="4"/>
      <c r="L15" s="4"/>
      <c r="M15" s="4"/>
      <c r="N15" s="4"/>
      <c r="O15" s="4"/>
      <c r="P15" s="4"/>
      <c r="Q15" s="4"/>
      <c r="R15" s="4"/>
    </row>
    <row r="16" spans="2:18" s="7" customFormat="1" ht="24" customHeight="1" thickBot="1">
      <c r="B16" s="281" t="s">
        <v>59</v>
      </c>
      <c r="C16" s="274" t="s">
        <v>49</v>
      </c>
      <c r="D16" s="278">
        <v>500000</v>
      </c>
      <c r="E16" s="278">
        <v>56567</v>
      </c>
      <c r="F16" s="278">
        <v>100000</v>
      </c>
      <c r="G16" s="278">
        <v>100000</v>
      </c>
      <c r="H16" s="278"/>
      <c r="I16" s="275">
        <f t="shared" si="0"/>
        <v>0</v>
      </c>
      <c r="J16" s="4"/>
      <c r="K16" s="4"/>
      <c r="L16" s="4"/>
      <c r="M16" s="4"/>
      <c r="N16" s="4"/>
      <c r="O16" s="4"/>
      <c r="P16" s="4"/>
      <c r="Q16" s="4"/>
      <c r="R16" s="4"/>
    </row>
    <row r="17" spans="2:11" ht="16.5" thickBot="1">
      <c r="B17" s="72"/>
      <c r="C17" s="72"/>
      <c r="D17" s="72"/>
      <c r="E17" s="72"/>
      <c r="F17" s="75"/>
    </row>
    <row r="18" spans="2:11" ht="20.25" customHeight="1">
      <c r="B18" s="634" t="s">
        <v>194</v>
      </c>
      <c r="C18" s="637" t="s">
        <v>43</v>
      </c>
      <c r="D18" s="637"/>
      <c r="E18" s="638"/>
      <c r="F18" s="639" t="s">
        <v>44</v>
      </c>
      <c r="G18" s="637"/>
      <c r="H18" s="638"/>
      <c r="I18" s="639" t="s">
        <v>39</v>
      </c>
      <c r="J18" s="637"/>
      <c r="K18" s="638"/>
    </row>
    <row r="19" spans="2:11">
      <c r="B19" s="635"/>
      <c r="C19" s="282">
        <v>1</v>
      </c>
      <c r="D19" s="282">
        <v>2</v>
      </c>
      <c r="E19" s="283">
        <v>3</v>
      </c>
      <c r="F19" s="284">
        <v>4</v>
      </c>
      <c r="G19" s="282">
        <v>5</v>
      </c>
      <c r="H19" s="283">
        <v>6</v>
      </c>
      <c r="I19" s="284">
        <v>7</v>
      </c>
      <c r="J19" s="282">
        <v>8</v>
      </c>
      <c r="K19" s="283">
        <v>9</v>
      </c>
    </row>
    <row r="20" spans="2:11">
      <c r="B20" s="636"/>
      <c r="C20" s="285" t="s">
        <v>195</v>
      </c>
      <c r="D20" s="285" t="s">
        <v>196</v>
      </c>
      <c r="E20" s="286" t="s">
        <v>197</v>
      </c>
      <c r="F20" s="287" t="s">
        <v>195</v>
      </c>
      <c r="G20" s="285" t="s">
        <v>196</v>
      </c>
      <c r="H20" s="286" t="s">
        <v>197</v>
      </c>
      <c r="I20" s="287" t="s">
        <v>195</v>
      </c>
      <c r="J20" s="285" t="s">
        <v>196</v>
      </c>
      <c r="K20" s="286" t="s">
        <v>197</v>
      </c>
    </row>
    <row r="21" spans="2:11" ht="102">
      <c r="B21" s="73">
        <v>1</v>
      </c>
      <c r="C21" s="830"/>
      <c r="D21" s="830"/>
      <c r="E21" s="831"/>
      <c r="F21" s="785" t="s">
        <v>852</v>
      </c>
      <c r="G21" s="837" t="s">
        <v>817</v>
      </c>
      <c r="H21" s="771">
        <v>40000</v>
      </c>
      <c r="I21" s="832" t="s">
        <v>798</v>
      </c>
      <c r="J21" s="835" t="s">
        <v>799</v>
      </c>
      <c r="K21" s="836">
        <v>11476466.66</v>
      </c>
    </row>
    <row r="22" spans="2:11" ht="25.5">
      <c r="B22" s="73">
        <v>2</v>
      </c>
      <c r="C22" s="52"/>
      <c r="D22" s="52"/>
      <c r="E22" s="74"/>
      <c r="F22" s="832" t="s">
        <v>796</v>
      </c>
      <c r="G22" s="833" t="s">
        <v>797</v>
      </c>
      <c r="H22" s="834">
        <v>100000</v>
      </c>
      <c r="I22" s="769" t="s">
        <v>802</v>
      </c>
      <c r="J22" s="772" t="s">
        <v>803</v>
      </c>
      <c r="K22" s="773">
        <v>10000</v>
      </c>
    </row>
    <row r="23" spans="2:11" ht="51">
      <c r="B23" s="73">
        <v>3</v>
      </c>
      <c r="C23" s="52"/>
      <c r="D23" s="52"/>
      <c r="E23" s="74"/>
      <c r="F23" s="769" t="s">
        <v>800</v>
      </c>
      <c r="G23" s="770" t="s">
        <v>801</v>
      </c>
      <c r="H23" s="771">
        <v>10000</v>
      </c>
      <c r="I23" s="769" t="s">
        <v>805</v>
      </c>
      <c r="J23" s="772" t="s">
        <v>803</v>
      </c>
      <c r="K23" s="773">
        <v>50000</v>
      </c>
    </row>
    <row r="24" spans="2:11" ht="25.5">
      <c r="B24" s="73">
        <v>4</v>
      </c>
      <c r="C24" s="52"/>
      <c r="D24" s="52"/>
      <c r="E24" s="74"/>
      <c r="F24" s="769" t="s">
        <v>804</v>
      </c>
      <c r="G24" s="770" t="s">
        <v>797</v>
      </c>
      <c r="H24" s="771">
        <v>200000</v>
      </c>
      <c r="I24" s="769"/>
      <c r="J24" s="772"/>
      <c r="K24" s="773"/>
    </row>
    <row r="25" spans="2:11" ht="51">
      <c r="B25" s="73">
        <v>5</v>
      </c>
      <c r="C25" s="52"/>
      <c r="D25" s="52"/>
      <c r="E25" s="74"/>
      <c r="F25" s="769" t="s">
        <v>800</v>
      </c>
      <c r="G25" s="770" t="s">
        <v>801</v>
      </c>
      <c r="H25" s="771">
        <v>10000</v>
      </c>
      <c r="I25" s="76"/>
      <c r="J25" s="52"/>
      <c r="K25" s="74"/>
    </row>
    <row r="26" spans="2:11" ht="25.5">
      <c r="B26" s="73">
        <v>6</v>
      </c>
      <c r="C26" s="52"/>
      <c r="D26" s="52"/>
      <c r="E26" s="74"/>
      <c r="F26" s="769" t="s">
        <v>806</v>
      </c>
      <c r="G26" s="770" t="s">
        <v>807</v>
      </c>
      <c r="H26" s="771">
        <v>40000</v>
      </c>
      <c r="I26" s="76"/>
      <c r="J26" s="52"/>
      <c r="K26" s="74"/>
    </row>
    <row r="27" spans="2:11" ht="25.5">
      <c r="B27" s="73">
        <v>7</v>
      </c>
      <c r="C27" s="52"/>
      <c r="D27" s="52"/>
      <c r="E27" s="74"/>
      <c r="F27" s="769" t="s">
        <v>808</v>
      </c>
      <c r="G27" s="770" t="s">
        <v>797</v>
      </c>
      <c r="H27" s="771">
        <v>100000</v>
      </c>
      <c r="I27" s="76"/>
      <c r="J27" s="52"/>
      <c r="K27" s="74"/>
    </row>
    <row r="28" spans="2:11" ht="51">
      <c r="B28" s="73">
        <v>8</v>
      </c>
      <c r="C28" s="52"/>
      <c r="D28" s="52"/>
      <c r="E28" s="74"/>
      <c r="F28" s="769" t="s">
        <v>809</v>
      </c>
      <c r="G28" s="770" t="s">
        <v>810</v>
      </c>
      <c r="H28" s="771">
        <v>20000</v>
      </c>
      <c r="I28" s="76"/>
      <c r="J28" s="52"/>
      <c r="K28" s="74"/>
    </row>
    <row r="29" spans="2:11" ht="25.5">
      <c r="B29" s="73">
        <v>9</v>
      </c>
      <c r="C29" s="52"/>
      <c r="D29" s="52"/>
      <c r="E29" s="74"/>
      <c r="F29" s="774" t="s">
        <v>811</v>
      </c>
      <c r="G29" s="770" t="s">
        <v>812</v>
      </c>
      <c r="H29" s="775">
        <v>10000</v>
      </c>
      <c r="I29" s="76"/>
      <c r="J29" s="52"/>
      <c r="K29" s="74"/>
    </row>
    <row r="30" spans="2:11" ht="25.5">
      <c r="B30" s="777">
        <v>10</v>
      </c>
      <c r="C30" s="52"/>
      <c r="D30" s="52"/>
      <c r="E30" s="74"/>
      <c r="F30" s="774" t="s">
        <v>813</v>
      </c>
      <c r="G30" s="770" t="s">
        <v>797</v>
      </c>
      <c r="H30" s="775">
        <v>100000</v>
      </c>
      <c r="I30" s="76"/>
      <c r="J30" s="52"/>
      <c r="K30" s="74"/>
    </row>
    <row r="31" spans="2:11" ht="25.5">
      <c r="B31" s="777">
        <v>11</v>
      </c>
      <c r="C31" s="778"/>
      <c r="D31" s="778"/>
      <c r="E31" s="779"/>
      <c r="F31" s="776" t="s">
        <v>796</v>
      </c>
      <c r="G31" s="780" t="s">
        <v>797</v>
      </c>
      <c r="H31" s="775">
        <v>100000</v>
      </c>
      <c r="I31" s="781"/>
      <c r="J31" s="778"/>
      <c r="K31" s="779"/>
    </row>
    <row r="32" spans="2:11" ht="38.25">
      <c r="B32" s="782">
        <v>12</v>
      </c>
      <c r="C32" s="52"/>
      <c r="D32" s="52"/>
      <c r="E32" s="52"/>
      <c r="F32" s="783" t="s">
        <v>814</v>
      </c>
      <c r="G32" s="783" t="s">
        <v>815</v>
      </c>
      <c r="H32" s="784">
        <v>100000</v>
      </c>
      <c r="I32" s="52"/>
      <c r="J32" s="52"/>
      <c r="K32" s="52"/>
    </row>
    <row r="33" spans="2:11" ht="25.5">
      <c r="B33" s="782">
        <v>13</v>
      </c>
      <c r="C33" s="52"/>
      <c r="D33" s="52"/>
      <c r="E33" s="52"/>
      <c r="F33" s="783" t="s">
        <v>816</v>
      </c>
      <c r="G33" s="785" t="s">
        <v>817</v>
      </c>
      <c r="H33" s="784">
        <v>10000</v>
      </c>
      <c r="I33" s="52"/>
      <c r="J33" s="52"/>
      <c r="K33" s="52"/>
    </row>
    <row r="34" spans="2:11" ht="51">
      <c r="B34" s="782">
        <v>14</v>
      </c>
      <c r="C34" s="52"/>
      <c r="D34" s="52"/>
      <c r="E34" s="52"/>
      <c r="F34" s="783" t="s">
        <v>818</v>
      </c>
      <c r="G34" s="783" t="s">
        <v>819</v>
      </c>
      <c r="H34" s="784">
        <v>10000</v>
      </c>
      <c r="I34" s="52"/>
      <c r="J34" s="52"/>
      <c r="K34" s="52"/>
    </row>
    <row r="35" spans="2:11" ht="25.5">
      <c r="B35" s="782">
        <v>15</v>
      </c>
      <c r="C35" s="52"/>
      <c r="D35" s="52"/>
      <c r="E35" s="52"/>
      <c r="F35" s="783" t="s">
        <v>820</v>
      </c>
      <c r="G35" s="785" t="s">
        <v>817</v>
      </c>
      <c r="H35" s="784">
        <v>10000</v>
      </c>
      <c r="I35" s="52"/>
      <c r="J35" s="52"/>
      <c r="K35" s="52"/>
    </row>
    <row r="36" spans="2:11" ht="25.5">
      <c r="B36" s="782">
        <v>16</v>
      </c>
      <c r="C36" s="52"/>
      <c r="D36" s="52"/>
      <c r="E36" s="52"/>
      <c r="F36" s="783" t="s">
        <v>821</v>
      </c>
      <c r="G36" s="785" t="s">
        <v>817</v>
      </c>
      <c r="H36" s="784">
        <v>10000</v>
      </c>
      <c r="I36" s="52"/>
      <c r="J36" s="52"/>
      <c r="K36" s="52"/>
    </row>
    <row r="37" spans="2:11" ht="51">
      <c r="B37" s="782">
        <v>17</v>
      </c>
      <c r="C37" s="52"/>
      <c r="D37" s="52"/>
      <c r="E37" s="52"/>
      <c r="F37" s="783" t="s">
        <v>822</v>
      </c>
      <c r="G37" s="783" t="s">
        <v>823</v>
      </c>
      <c r="H37" s="784">
        <v>10000</v>
      </c>
      <c r="I37" s="52"/>
      <c r="J37" s="52"/>
      <c r="K37" s="52"/>
    </row>
    <row r="38" spans="2:11" ht="51">
      <c r="B38" s="782">
        <v>18</v>
      </c>
      <c r="C38" s="52"/>
      <c r="D38" s="52"/>
      <c r="E38" s="52"/>
      <c r="F38" s="783" t="s">
        <v>824</v>
      </c>
      <c r="G38" s="783" t="s">
        <v>825</v>
      </c>
      <c r="H38" s="784">
        <v>50000</v>
      </c>
      <c r="I38" s="52"/>
      <c r="J38" s="52"/>
      <c r="K38" s="52"/>
    </row>
    <row r="39" spans="2:11" ht="38.25">
      <c r="B39" s="782">
        <v>19</v>
      </c>
      <c r="C39" s="52"/>
      <c r="D39" s="52"/>
      <c r="E39" s="52"/>
      <c r="F39" s="783" t="s">
        <v>826</v>
      </c>
      <c r="G39" s="783" t="s">
        <v>825</v>
      </c>
      <c r="H39" s="784">
        <v>30000</v>
      </c>
      <c r="I39" s="52"/>
      <c r="J39" s="52"/>
      <c r="K39" s="52"/>
    </row>
    <row r="40" spans="2:11" ht="25.5">
      <c r="B40" s="782">
        <v>20</v>
      </c>
      <c r="C40" s="52"/>
      <c r="D40" s="52"/>
      <c r="E40" s="52"/>
      <c r="F40" s="783" t="s">
        <v>796</v>
      </c>
      <c r="G40" s="785" t="s">
        <v>797</v>
      </c>
      <c r="H40" s="784">
        <v>100000</v>
      </c>
      <c r="I40" s="52"/>
      <c r="J40" s="52"/>
      <c r="K40" s="52"/>
    </row>
    <row r="41" spans="2:11" ht="25.5">
      <c r="B41" s="782">
        <v>21</v>
      </c>
      <c r="C41" s="52"/>
      <c r="D41" s="52"/>
      <c r="E41" s="52"/>
      <c r="F41" s="785" t="s">
        <v>827</v>
      </c>
      <c r="G41" s="785" t="s">
        <v>828</v>
      </c>
      <c r="H41" s="784">
        <v>30000</v>
      </c>
      <c r="I41" s="52"/>
      <c r="J41" s="52"/>
      <c r="K41" s="52"/>
    </row>
    <row r="42" spans="2:11" ht="25.5">
      <c r="B42" s="782">
        <v>22</v>
      </c>
      <c r="C42" s="52"/>
      <c r="D42" s="52"/>
      <c r="E42" s="52"/>
      <c r="F42" s="785" t="s">
        <v>829</v>
      </c>
      <c r="G42" s="785" t="s">
        <v>830</v>
      </c>
      <c r="H42" s="784">
        <v>10000</v>
      </c>
      <c r="I42" s="52"/>
      <c r="J42" s="52"/>
      <c r="K42" s="52"/>
    </row>
    <row r="43" spans="2:11" ht="25.5">
      <c r="B43" s="782">
        <v>23</v>
      </c>
      <c r="C43" s="52"/>
      <c r="D43" s="52"/>
      <c r="E43" s="52"/>
      <c r="F43" s="785" t="s">
        <v>831</v>
      </c>
      <c r="G43" s="785" t="s">
        <v>797</v>
      </c>
      <c r="H43" s="784">
        <v>100000</v>
      </c>
      <c r="I43" s="52"/>
      <c r="J43" s="52"/>
      <c r="K43" s="52"/>
    </row>
    <row r="44" spans="2:11" ht="25.5">
      <c r="B44" s="782">
        <v>24</v>
      </c>
      <c r="C44" s="52"/>
      <c r="D44" s="52"/>
      <c r="E44" s="52"/>
      <c r="F44" s="785" t="s">
        <v>832</v>
      </c>
      <c r="G44" s="785" t="s">
        <v>797</v>
      </c>
      <c r="H44" s="784">
        <v>10000</v>
      </c>
      <c r="I44" s="52"/>
      <c r="J44" s="52"/>
      <c r="K44" s="52"/>
    </row>
    <row r="45" spans="2:11" ht="25.5">
      <c r="B45" s="782">
        <v>25</v>
      </c>
      <c r="C45" s="52"/>
      <c r="D45" s="52"/>
      <c r="E45" s="52"/>
      <c r="F45" s="785" t="s">
        <v>833</v>
      </c>
      <c r="G45" s="785" t="s">
        <v>834</v>
      </c>
      <c r="H45" s="784">
        <v>10000</v>
      </c>
      <c r="I45" s="52"/>
      <c r="J45" s="52"/>
      <c r="K45" s="52"/>
    </row>
    <row r="46" spans="2:11" ht="25.5">
      <c r="B46" s="782">
        <v>26</v>
      </c>
      <c r="C46" s="52"/>
      <c r="D46" s="52"/>
      <c r="E46" s="52"/>
      <c r="F46" s="785" t="s">
        <v>835</v>
      </c>
      <c r="G46" s="785" t="s">
        <v>836</v>
      </c>
      <c r="H46" s="784">
        <v>10000</v>
      </c>
      <c r="I46" s="52"/>
      <c r="J46" s="52"/>
      <c r="K46" s="52"/>
    </row>
    <row r="47" spans="2:11" ht="38.25">
      <c r="B47" s="782">
        <v>27</v>
      </c>
      <c r="C47" s="52"/>
      <c r="D47" s="52"/>
      <c r="E47" s="52"/>
      <c r="F47" s="785" t="s">
        <v>837</v>
      </c>
      <c r="G47" s="785" t="s">
        <v>838</v>
      </c>
      <c r="H47" s="784">
        <v>10000</v>
      </c>
      <c r="I47" s="52"/>
      <c r="J47" s="52"/>
      <c r="K47" s="52"/>
    </row>
    <row r="48" spans="2:11" ht="25.5">
      <c r="B48" s="782">
        <v>28</v>
      </c>
      <c r="C48" s="52"/>
      <c r="D48" s="52"/>
      <c r="E48" s="52"/>
      <c r="F48" s="785" t="s">
        <v>839</v>
      </c>
      <c r="G48" s="785" t="s">
        <v>840</v>
      </c>
      <c r="H48" s="784">
        <v>40000</v>
      </c>
      <c r="I48" s="52"/>
      <c r="J48" s="52"/>
      <c r="K48" s="52"/>
    </row>
    <row r="49" spans="2:11" ht="25.5">
      <c r="B49" s="782">
        <v>29</v>
      </c>
      <c r="C49" s="52"/>
      <c r="D49" s="52"/>
      <c r="E49" s="52"/>
      <c r="F49" s="785" t="s">
        <v>832</v>
      </c>
      <c r="G49" s="785" t="s">
        <v>797</v>
      </c>
      <c r="H49" s="784">
        <v>10000</v>
      </c>
      <c r="I49" s="52"/>
      <c r="J49" s="52"/>
      <c r="K49" s="52"/>
    </row>
    <row r="50" spans="2:11" ht="38.25">
      <c r="B50" s="782">
        <v>30</v>
      </c>
      <c r="C50" s="52"/>
      <c r="D50" s="52"/>
      <c r="E50" s="52"/>
      <c r="F50" s="785" t="s">
        <v>841</v>
      </c>
      <c r="G50" s="785" t="s">
        <v>842</v>
      </c>
      <c r="H50" s="784">
        <v>10000</v>
      </c>
      <c r="I50" s="52"/>
      <c r="J50" s="52"/>
      <c r="K50" s="52"/>
    </row>
    <row r="51" spans="2:11" ht="25.5">
      <c r="B51" s="782">
        <v>31</v>
      </c>
      <c r="C51" s="52"/>
      <c r="D51" s="52"/>
      <c r="E51" s="52"/>
      <c r="F51" s="785" t="s">
        <v>832</v>
      </c>
      <c r="G51" s="785" t="s">
        <v>797</v>
      </c>
      <c r="H51" s="784">
        <v>30000</v>
      </c>
      <c r="I51" s="52"/>
      <c r="J51" s="52"/>
      <c r="K51" s="52"/>
    </row>
    <row r="52" spans="2:11" ht="25.5">
      <c r="B52" s="782">
        <v>32</v>
      </c>
      <c r="C52" s="52"/>
      <c r="D52" s="52"/>
      <c r="E52" s="52"/>
      <c r="F52" s="785" t="s">
        <v>813</v>
      </c>
      <c r="G52" s="785" t="s">
        <v>797</v>
      </c>
      <c r="H52" s="784">
        <v>100000</v>
      </c>
      <c r="I52" s="52"/>
      <c r="J52" s="52"/>
      <c r="K52" s="52"/>
    </row>
    <row r="53" spans="2:11" ht="25.5">
      <c r="B53" s="782">
        <v>33</v>
      </c>
      <c r="C53" s="52"/>
      <c r="D53" s="52"/>
      <c r="E53" s="52"/>
      <c r="F53" s="785" t="s">
        <v>843</v>
      </c>
      <c r="G53" s="783" t="s">
        <v>844</v>
      </c>
      <c r="H53" s="784">
        <v>10000</v>
      </c>
      <c r="I53" s="52"/>
      <c r="J53" s="52"/>
      <c r="K53" s="52"/>
    </row>
    <row r="54" spans="2:11" ht="38.25">
      <c r="B54" s="782">
        <v>34</v>
      </c>
      <c r="C54" s="52"/>
      <c r="D54" s="52"/>
      <c r="E54" s="52"/>
      <c r="F54" s="783" t="s">
        <v>822</v>
      </c>
      <c r="G54" s="785" t="s">
        <v>845</v>
      </c>
      <c r="H54" s="784">
        <v>10000</v>
      </c>
      <c r="I54" s="52"/>
      <c r="J54" s="52"/>
      <c r="K54" s="52"/>
    </row>
    <row r="55" spans="2:11" ht="38.25">
      <c r="B55" s="782">
        <v>35</v>
      </c>
      <c r="C55" s="52"/>
      <c r="D55" s="52"/>
      <c r="E55" s="52"/>
      <c r="F55" s="783" t="s">
        <v>826</v>
      </c>
      <c r="G55" s="785" t="s">
        <v>845</v>
      </c>
      <c r="H55" s="784">
        <v>10000</v>
      </c>
      <c r="I55" s="52"/>
      <c r="J55" s="52"/>
      <c r="K55" s="52"/>
    </row>
    <row r="56" spans="2:11" ht="38.25">
      <c r="B56" s="782">
        <v>36</v>
      </c>
      <c r="C56" s="52"/>
      <c r="D56" s="52"/>
      <c r="E56" s="52"/>
      <c r="F56" s="785" t="s">
        <v>846</v>
      </c>
      <c r="G56" s="785" t="s">
        <v>847</v>
      </c>
      <c r="H56" s="784">
        <v>10000</v>
      </c>
      <c r="I56" s="52"/>
      <c r="J56" s="52"/>
      <c r="K56" s="52"/>
    </row>
    <row r="57" spans="2:11" ht="38.25">
      <c r="B57" s="782">
        <v>37</v>
      </c>
      <c r="C57" s="52"/>
      <c r="D57" s="52"/>
      <c r="E57" s="52"/>
      <c r="F57" s="785" t="s">
        <v>818</v>
      </c>
      <c r="G57" s="785" t="s">
        <v>848</v>
      </c>
      <c r="H57" s="784">
        <v>10000</v>
      </c>
      <c r="I57" s="52"/>
      <c r="J57" s="52"/>
      <c r="K57" s="52"/>
    </row>
    <row r="58" spans="2:11" ht="38.25">
      <c r="B58" s="782">
        <v>38</v>
      </c>
      <c r="C58" s="52"/>
      <c r="D58" s="52"/>
      <c r="E58" s="52"/>
      <c r="F58" s="785" t="s">
        <v>811</v>
      </c>
      <c r="G58" s="785" t="s">
        <v>849</v>
      </c>
      <c r="H58" s="784">
        <v>55000</v>
      </c>
      <c r="I58" s="52"/>
      <c r="J58" s="52"/>
      <c r="K58" s="52"/>
    </row>
    <row r="59" spans="2:11" ht="38.25">
      <c r="B59" s="782">
        <v>39</v>
      </c>
      <c r="C59" s="52"/>
      <c r="D59" s="52"/>
      <c r="E59" s="52"/>
      <c r="F59" s="785" t="s">
        <v>850</v>
      </c>
      <c r="G59" s="785" t="s">
        <v>851</v>
      </c>
      <c r="H59" s="784">
        <v>10000</v>
      </c>
      <c r="I59" s="52"/>
      <c r="J59" s="52"/>
      <c r="K59" s="52"/>
    </row>
    <row r="60" spans="2:11" ht="38.25">
      <c r="B60" s="782">
        <v>40</v>
      </c>
      <c r="C60" s="52"/>
      <c r="D60" s="52"/>
      <c r="E60" s="52"/>
      <c r="F60" s="785" t="s">
        <v>852</v>
      </c>
      <c r="G60" s="785" t="s">
        <v>853</v>
      </c>
      <c r="H60" s="784">
        <v>10000</v>
      </c>
      <c r="I60" s="52"/>
      <c r="J60" s="52"/>
      <c r="K60" s="52"/>
    </row>
    <row r="61" spans="2:11" ht="25.5">
      <c r="B61" s="782">
        <v>41</v>
      </c>
      <c r="C61" s="52"/>
      <c r="D61" s="52"/>
      <c r="E61" s="52"/>
      <c r="F61" s="785" t="s">
        <v>854</v>
      </c>
      <c r="G61" s="785" t="s">
        <v>797</v>
      </c>
      <c r="H61" s="784">
        <v>30000</v>
      </c>
      <c r="I61" s="52"/>
      <c r="J61" s="52"/>
      <c r="K61" s="52"/>
    </row>
    <row r="62" spans="2:11" ht="25.5">
      <c r="B62" s="782">
        <v>42</v>
      </c>
      <c r="C62" s="52"/>
      <c r="D62" s="52"/>
      <c r="E62" s="52"/>
      <c r="F62" s="785" t="s">
        <v>831</v>
      </c>
      <c r="G62" s="785" t="s">
        <v>797</v>
      </c>
      <c r="H62" s="786">
        <v>100000</v>
      </c>
      <c r="I62" s="52"/>
      <c r="J62" s="52"/>
      <c r="K62" s="52"/>
    </row>
    <row r="63" spans="2:11">
      <c r="B63" s="782">
        <v>43</v>
      </c>
      <c r="C63" s="52"/>
      <c r="D63" s="52"/>
      <c r="E63" s="52"/>
      <c r="F63" s="785" t="s">
        <v>855</v>
      </c>
      <c r="G63" s="785" t="s">
        <v>872</v>
      </c>
      <c r="H63" s="786">
        <v>30000</v>
      </c>
      <c r="I63" s="52"/>
      <c r="J63" s="52"/>
      <c r="K63" s="52"/>
    </row>
    <row r="64" spans="2:11" ht="25.5">
      <c r="B64" s="782">
        <v>44</v>
      </c>
      <c r="C64" s="52"/>
      <c r="D64" s="52"/>
      <c r="E64" s="52"/>
      <c r="F64" s="785" t="s">
        <v>813</v>
      </c>
      <c r="G64" s="785" t="s">
        <v>797</v>
      </c>
      <c r="H64" s="786">
        <v>100000</v>
      </c>
      <c r="I64" s="52"/>
      <c r="J64" s="52"/>
      <c r="K64" s="52"/>
    </row>
    <row r="65" spans="2:11" ht="25.5">
      <c r="B65" s="782">
        <v>45</v>
      </c>
      <c r="C65" s="52"/>
      <c r="D65" s="52"/>
      <c r="E65" s="52"/>
      <c r="F65" s="785" t="s">
        <v>856</v>
      </c>
      <c r="G65" s="785" t="s">
        <v>797</v>
      </c>
      <c r="H65" s="786">
        <v>10000</v>
      </c>
      <c r="I65" s="52"/>
      <c r="J65" s="52"/>
      <c r="K65" s="52"/>
    </row>
    <row r="66" spans="2:11" ht="51">
      <c r="B66" s="782">
        <v>46</v>
      </c>
      <c r="C66" s="52"/>
      <c r="D66" s="52"/>
      <c r="E66" s="52"/>
      <c r="F66" s="785" t="s">
        <v>857</v>
      </c>
      <c r="G66" s="785" t="s">
        <v>878</v>
      </c>
      <c r="H66" s="786">
        <v>10000</v>
      </c>
      <c r="I66" s="52"/>
      <c r="J66" s="52"/>
      <c r="K66" s="52"/>
    </row>
    <row r="67" spans="2:11" ht="25.5">
      <c r="B67" s="782">
        <v>47</v>
      </c>
      <c r="C67" s="52"/>
      <c r="D67" s="52"/>
      <c r="E67" s="52"/>
      <c r="F67" s="785" t="s">
        <v>858</v>
      </c>
      <c r="G67" s="785" t="s">
        <v>871</v>
      </c>
      <c r="H67" s="786">
        <v>30000</v>
      </c>
      <c r="I67" s="52"/>
      <c r="J67" s="52"/>
      <c r="K67" s="52"/>
    </row>
    <row r="68" spans="2:11" ht="38.25">
      <c r="B68" s="782">
        <v>48</v>
      </c>
      <c r="C68" s="52"/>
      <c r="D68" s="52"/>
      <c r="E68" s="52"/>
      <c r="F68" s="785" t="s">
        <v>855</v>
      </c>
      <c r="G68" s="785" t="s">
        <v>877</v>
      </c>
      <c r="H68" s="786">
        <v>10000</v>
      </c>
      <c r="I68" s="52"/>
      <c r="J68" s="52"/>
      <c r="K68" s="52"/>
    </row>
    <row r="69" spans="2:11" ht="51">
      <c r="B69" s="782">
        <v>49</v>
      </c>
      <c r="C69" s="52"/>
      <c r="D69" s="52"/>
      <c r="E69" s="52"/>
      <c r="F69" s="785" t="s">
        <v>811</v>
      </c>
      <c r="G69" s="785" t="s">
        <v>873</v>
      </c>
      <c r="H69" s="786">
        <v>10000</v>
      </c>
      <c r="I69" s="52"/>
      <c r="J69" s="52"/>
      <c r="K69" s="52"/>
    </row>
    <row r="70" spans="2:11" ht="38.25">
      <c r="B70" s="782">
        <v>50</v>
      </c>
      <c r="C70" s="52"/>
      <c r="D70" s="52"/>
      <c r="E70" s="52"/>
      <c r="F70" s="785" t="s">
        <v>859</v>
      </c>
      <c r="G70" s="785" t="s">
        <v>874</v>
      </c>
      <c r="H70" s="786">
        <v>10000</v>
      </c>
      <c r="I70" s="52"/>
      <c r="J70" s="52"/>
      <c r="K70" s="52"/>
    </row>
    <row r="71" spans="2:11" ht="25.5">
      <c r="B71" s="782">
        <v>51</v>
      </c>
      <c r="C71" s="52"/>
      <c r="D71" s="52"/>
      <c r="E71" s="52"/>
      <c r="F71" s="785" t="s">
        <v>796</v>
      </c>
      <c r="G71" s="785" t="s">
        <v>797</v>
      </c>
      <c r="H71" s="786">
        <v>100000</v>
      </c>
      <c r="I71" s="52"/>
      <c r="J71" s="52"/>
      <c r="K71" s="52"/>
    </row>
    <row r="72" spans="2:11" ht="25.5">
      <c r="B72" s="782">
        <v>52</v>
      </c>
      <c r="C72" s="52"/>
      <c r="D72" s="52"/>
      <c r="E72" s="52"/>
      <c r="F72" s="785" t="s">
        <v>860</v>
      </c>
      <c r="G72" s="785" t="s">
        <v>875</v>
      </c>
      <c r="H72" s="786">
        <v>5000</v>
      </c>
      <c r="I72" s="52"/>
      <c r="J72" s="52"/>
      <c r="K72" s="52"/>
    </row>
    <row r="73" spans="2:11">
      <c r="B73" s="782">
        <v>53</v>
      </c>
      <c r="C73" s="52"/>
      <c r="D73" s="52"/>
      <c r="E73" s="52"/>
      <c r="F73" s="785" t="s">
        <v>855</v>
      </c>
      <c r="G73" s="785" t="s">
        <v>876</v>
      </c>
      <c r="H73" s="786">
        <v>10000</v>
      </c>
      <c r="I73" s="52"/>
      <c r="J73" s="52"/>
      <c r="K73" s="52"/>
    </row>
    <row r="74" spans="2:11" ht="25.5">
      <c r="B74" s="782">
        <v>54</v>
      </c>
      <c r="C74" s="52"/>
      <c r="D74" s="52"/>
      <c r="E74" s="52"/>
      <c r="F74" s="785" t="s">
        <v>861</v>
      </c>
      <c r="G74" s="785" t="s">
        <v>875</v>
      </c>
      <c r="H74" s="786">
        <v>10000</v>
      </c>
      <c r="I74" s="52"/>
      <c r="J74" s="52"/>
      <c r="K74" s="52"/>
    </row>
    <row r="75" spans="2:11" ht="25.5">
      <c r="B75" s="782">
        <v>55</v>
      </c>
      <c r="C75" s="52"/>
      <c r="D75" s="52"/>
      <c r="E75" s="52"/>
      <c r="F75" s="785" t="s">
        <v>813</v>
      </c>
      <c r="G75" s="785" t="s">
        <v>797</v>
      </c>
      <c r="H75" s="786">
        <v>100000</v>
      </c>
      <c r="I75" s="52"/>
      <c r="J75" s="52"/>
      <c r="K75" s="52"/>
    </row>
    <row r="76" spans="2:11">
      <c r="B76" s="419"/>
      <c r="C76" s="420"/>
      <c r="D76" s="420"/>
      <c r="E76" s="420"/>
      <c r="F76" s="420"/>
      <c r="G76" s="420"/>
      <c r="H76" s="420"/>
      <c r="I76" s="420"/>
      <c r="J76" s="420"/>
      <c r="K76" s="420"/>
    </row>
    <row r="78" spans="2:11" ht="15.75" customHeight="1">
      <c r="B78" s="633" t="s">
        <v>580</v>
      </c>
      <c r="C78" s="633"/>
      <c r="D78" s="633"/>
      <c r="E78" s="633"/>
      <c r="F78" s="633"/>
      <c r="G78" s="633"/>
      <c r="H78" s="633"/>
      <c r="I78" s="13"/>
    </row>
    <row r="79" spans="2:11">
      <c r="B79" s="13"/>
      <c r="C79" s="13"/>
      <c r="D79" s="13"/>
      <c r="E79" s="13"/>
      <c r="G79" s="13"/>
    </row>
    <row r="80" spans="2:11">
      <c r="B80" s="13"/>
      <c r="C80" s="13"/>
      <c r="E80" s="13"/>
    </row>
  </sheetData>
  <mergeCells count="14">
    <mergeCell ref="C8:C9"/>
    <mergeCell ref="E8:E9"/>
    <mergeCell ref="N2:O2"/>
    <mergeCell ref="B8:B9"/>
    <mergeCell ref="F8:F9"/>
    <mergeCell ref="G8:H8"/>
    <mergeCell ref="I8:I9"/>
    <mergeCell ref="D8:D9"/>
    <mergeCell ref="B5:I5"/>
    <mergeCell ref="B78:H78"/>
    <mergeCell ref="B18:B20"/>
    <mergeCell ref="C18:E18"/>
    <mergeCell ref="F18:H18"/>
    <mergeCell ref="I18:K18"/>
  </mergeCells>
  <phoneticPr fontId="3" type="noConversion"/>
  <pageMargins left="0.7" right="0.7" top="0.75" bottom="0.75" header="0.3" footer="0.3"/>
  <pageSetup paperSize="9" scale="22" orientation="landscape" r:id="rId1"/>
  <headerFooter alignWithMargins="0"/>
  <ignoredErrors>
    <ignoredError sqref="B10:B1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N65"/>
  <sheetViews>
    <sheetView showGridLines="0" topLeftCell="A27" workbookViewId="0">
      <selection activeCell="E39" sqref="E39:E63"/>
    </sheetView>
  </sheetViews>
  <sheetFormatPr defaultRowHeight="15.75"/>
  <cols>
    <col min="1" max="1" width="5.42578125" style="13" customWidth="1"/>
    <col min="2" max="2" width="12.7109375" style="13" customWidth="1"/>
    <col min="3" max="7" width="15.7109375" style="13" customWidth="1"/>
    <col min="8" max="8" width="17.140625" style="13" customWidth="1"/>
    <col min="9" max="9" width="8.7109375" style="13" customWidth="1"/>
    <col min="10" max="10" width="17.7109375" style="13" customWidth="1"/>
    <col min="11" max="11" width="8.7109375" style="13" customWidth="1"/>
    <col min="12" max="12" width="17.7109375" style="13" customWidth="1"/>
    <col min="13" max="13" width="43" style="13" customWidth="1"/>
    <col min="14" max="14" width="18.42578125" style="13" customWidth="1"/>
    <col min="15" max="259" width="9.140625" style="13"/>
    <col min="260" max="260" width="5.42578125" style="13" customWidth="1"/>
    <col min="261" max="261" width="18" style="13" bestFit="1" customWidth="1"/>
    <col min="262" max="262" width="18" style="13" customWidth="1"/>
    <col min="263" max="263" width="17.42578125" style="13" customWidth="1"/>
    <col min="264" max="264" width="17.5703125" style="13" bestFit="1" customWidth="1"/>
    <col min="265" max="265" width="19.42578125" style="13" customWidth="1"/>
    <col min="266" max="266" width="15.85546875" style="13" customWidth="1"/>
    <col min="267" max="267" width="17.85546875" style="13" customWidth="1"/>
    <col min="268" max="268" width="22.140625" style="13" customWidth="1"/>
    <col min="269" max="269" width="15.42578125" style="13" bestFit="1" customWidth="1"/>
    <col min="270" max="270" width="18.42578125" style="13" customWidth="1"/>
    <col min="271" max="515" width="9.140625" style="13"/>
    <col min="516" max="516" width="5.42578125" style="13" customWidth="1"/>
    <col min="517" max="517" width="18" style="13" bestFit="1" customWidth="1"/>
    <col min="518" max="518" width="18" style="13" customWidth="1"/>
    <col min="519" max="519" width="17.42578125" style="13" customWidth="1"/>
    <col min="520" max="520" width="17.5703125" style="13" bestFit="1" customWidth="1"/>
    <col min="521" max="521" width="19.42578125" style="13" customWidth="1"/>
    <col min="522" max="522" width="15.85546875" style="13" customWidth="1"/>
    <col min="523" max="523" width="17.85546875" style="13" customWidth="1"/>
    <col min="524" max="524" width="22.140625" style="13" customWidth="1"/>
    <col min="525" max="525" width="15.42578125" style="13" bestFit="1" customWidth="1"/>
    <col min="526" max="526" width="18.42578125" style="13" customWidth="1"/>
    <col min="527" max="771" width="9.140625" style="13"/>
    <col min="772" max="772" width="5.42578125" style="13" customWidth="1"/>
    <col min="773" max="773" width="18" style="13" bestFit="1" customWidth="1"/>
    <col min="774" max="774" width="18" style="13" customWidth="1"/>
    <col min="775" max="775" width="17.42578125" style="13" customWidth="1"/>
    <col min="776" max="776" width="17.5703125" style="13" bestFit="1" customWidth="1"/>
    <col min="777" max="777" width="19.42578125" style="13" customWidth="1"/>
    <col min="778" max="778" width="15.85546875" style="13" customWidth="1"/>
    <col min="779" max="779" width="17.85546875" style="13" customWidth="1"/>
    <col min="780" max="780" width="22.140625" style="13" customWidth="1"/>
    <col min="781" max="781" width="15.42578125" style="13" bestFit="1" customWidth="1"/>
    <col min="782" max="782" width="18.42578125" style="13" customWidth="1"/>
    <col min="783" max="1027" width="9.140625" style="13"/>
    <col min="1028" max="1028" width="5.42578125" style="13" customWidth="1"/>
    <col min="1029" max="1029" width="18" style="13" bestFit="1" customWidth="1"/>
    <col min="1030" max="1030" width="18" style="13" customWidth="1"/>
    <col min="1031" max="1031" width="17.42578125" style="13" customWidth="1"/>
    <col min="1032" max="1032" width="17.5703125" style="13" bestFit="1" customWidth="1"/>
    <col min="1033" max="1033" width="19.42578125" style="13" customWidth="1"/>
    <col min="1034" max="1034" width="15.85546875" style="13" customWidth="1"/>
    <col min="1035" max="1035" width="17.85546875" style="13" customWidth="1"/>
    <col min="1036" max="1036" width="22.140625" style="13" customWidth="1"/>
    <col min="1037" max="1037" width="15.42578125" style="13" bestFit="1" customWidth="1"/>
    <col min="1038" max="1038" width="18.42578125" style="13" customWidth="1"/>
    <col min="1039" max="1283" width="9.140625" style="13"/>
    <col min="1284" max="1284" width="5.42578125" style="13" customWidth="1"/>
    <col min="1285" max="1285" width="18" style="13" bestFit="1" customWidth="1"/>
    <col min="1286" max="1286" width="18" style="13" customWidth="1"/>
    <col min="1287" max="1287" width="17.42578125" style="13" customWidth="1"/>
    <col min="1288" max="1288" width="17.5703125" style="13" bestFit="1" customWidth="1"/>
    <col min="1289" max="1289" width="19.42578125" style="13" customWidth="1"/>
    <col min="1290" max="1290" width="15.85546875" style="13" customWidth="1"/>
    <col min="1291" max="1291" width="17.85546875" style="13" customWidth="1"/>
    <col min="1292" max="1292" width="22.140625" style="13" customWidth="1"/>
    <col min="1293" max="1293" width="15.42578125" style="13" bestFit="1" customWidth="1"/>
    <col min="1294" max="1294" width="18.42578125" style="13" customWidth="1"/>
    <col min="1295" max="1539" width="9.140625" style="13"/>
    <col min="1540" max="1540" width="5.42578125" style="13" customWidth="1"/>
    <col min="1541" max="1541" width="18" style="13" bestFit="1" customWidth="1"/>
    <col min="1542" max="1542" width="18" style="13" customWidth="1"/>
    <col min="1543" max="1543" width="17.42578125" style="13" customWidth="1"/>
    <col min="1544" max="1544" width="17.5703125" style="13" bestFit="1" customWidth="1"/>
    <col min="1545" max="1545" width="19.42578125" style="13" customWidth="1"/>
    <col min="1546" max="1546" width="15.85546875" style="13" customWidth="1"/>
    <col min="1547" max="1547" width="17.85546875" style="13" customWidth="1"/>
    <col min="1548" max="1548" width="22.140625" style="13" customWidth="1"/>
    <col min="1549" max="1549" width="15.42578125" style="13" bestFit="1" customWidth="1"/>
    <col min="1550" max="1550" width="18.42578125" style="13" customWidth="1"/>
    <col min="1551" max="1795" width="9.140625" style="13"/>
    <col min="1796" max="1796" width="5.42578125" style="13" customWidth="1"/>
    <col min="1797" max="1797" width="18" style="13" bestFit="1" customWidth="1"/>
    <col min="1798" max="1798" width="18" style="13" customWidth="1"/>
    <col min="1799" max="1799" width="17.42578125" style="13" customWidth="1"/>
    <col min="1800" max="1800" width="17.5703125" style="13" bestFit="1" customWidth="1"/>
    <col min="1801" max="1801" width="19.42578125" style="13" customWidth="1"/>
    <col min="1802" max="1802" width="15.85546875" style="13" customWidth="1"/>
    <col min="1803" max="1803" width="17.85546875" style="13" customWidth="1"/>
    <col min="1804" max="1804" width="22.140625" style="13" customWidth="1"/>
    <col min="1805" max="1805" width="15.42578125" style="13" bestFit="1" customWidth="1"/>
    <col min="1806" max="1806" width="18.42578125" style="13" customWidth="1"/>
    <col min="1807" max="2051" width="9.140625" style="13"/>
    <col min="2052" max="2052" width="5.42578125" style="13" customWidth="1"/>
    <col min="2053" max="2053" width="18" style="13" bestFit="1" customWidth="1"/>
    <col min="2054" max="2054" width="18" style="13" customWidth="1"/>
    <col min="2055" max="2055" width="17.42578125" style="13" customWidth="1"/>
    <col min="2056" max="2056" width="17.5703125" style="13" bestFit="1" customWidth="1"/>
    <col min="2057" max="2057" width="19.42578125" style="13" customWidth="1"/>
    <col min="2058" max="2058" width="15.85546875" style="13" customWidth="1"/>
    <col min="2059" max="2059" width="17.85546875" style="13" customWidth="1"/>
    <col min="2060" max="2060" width="22.140625" style="13" customWidth="1"/>
    <col min="2061" max="2061" width="15.42578125" style="13" bestFit="1" customWidth="1"/>
    <col min="2062" max="2062" width="18.42578125" style="13" customWidth="1"/>
    <col min="2063" max="2307" width="9.140625" style="13"/>
    <col min="2308" max="2308" width="5.42578125" style="13" customWidth="1"/>
    <col min="2309" max="2309" width="18" style="13" bestFit="1" customWidth="1"/>
    <col min="2310" max="2310" width="18" style="13" customWidth="1"/>
    <col min="2311" max="2311" width="17.42578125" style="13" customWidth="1"/>
    <col min="2312" max="2312" width="17.5703125" style="13" bestFit="1" customWidth="1"/>
    <col min="2313" max="2313" width="19.42578125" style="13" customWidth="1"/>
    <col min="2314" max="2314" width="15.85546875" style="13" customWidth="1"/>
    <col min="2315" max="2315" width="17.85546875" style="13" customWidth="1"/>
    <col min="2316" max="2316" width="22.140625" style="13" customWidth="1"/>
    <col min="2317" max="2317" width="15.42578125" style="13" bestFit="1" customWidth="1"/>
    <col min="2318" max="2318" width="18.42578125" style="13" customWidth="1"/>
    <col min="2319" max="2563" width="9.140625" style="13"/>
    <col min="2564" max="2564" width="5.42578125" style="13" customWidth="1"/>
    <col min="2565" max="2565" width="18" style="13" bestFit="1" customWidth="1"/>
    <col min="2566" max="2566" width="18" style="13" customWidth="1"/>
    <col min="2567" max="2567" width="17.42578125" style="13" customWidth="1"/>
    <col min="2568" max="2568" width="17.5703125" style="13" bestFit="1" customWidth="1"/>
    <col min="2569" max="2569" width="19.42578125" style="13" customWidth="1"/>
    <col min="2570" max="2570" width="15.85546875" style="13" customWidth="1"/>
    <col min="2571" max="2571" width="17.85546875" style="13" customWidth="1"/>
    <col min="2572" max="2572" width="22.140625" style="13" customWidth="1"/>
    <col min="2573" max="2573" width="15.42578125" style="13" bestFit="1" customWidth="1"/>
    <col min="2574" max="2574" width="18.42578125" style="13" customWidth="1"/>
    <col min="2575" max="2819" width="9.140625" style="13"/>
    <col min="2820" max="2820" width="5.42578125" style="13" customWidth="1"/>
    <col min="2821" max="2821" width="18" style="13" bestFit="1" customWidth="1"/>
    <col min="2822" max="2822" width="18" style="13" customWidth="1"/>
    <col min="2823" max="2823" width="17.42578125" style="13" customWidth="1"/>
    <col min="2824" max="2824" width="17.5703125" style="13" bestFit="1" customWidth="1"/>
    <col min="2825" max="2825" width="19.42578125" style="13" customWidth="1"/>
    <col min="2826" max="2826" width="15.85546875" style="13" customWidth="1"/>
    <col min="2827" max="2827" width="17.85546875" style="13" customWidth="1"/>
    <col min="2828" max="2828" width="22.140625" style="13" customWidth="1"/>
    <col min="2829" max="2829" width="15.42578125" style="13" bestFit="1" customWidth="1"/>
    <col min="2830" max="2830" width="18.42578125" style="13" customWidth="1"/>
    <col min="2831" max="3075" width="9.140625" style="13"/>
    <col min="3076" max="3076" width="5.42578125" style="13" customWidth="1"/>
    <col min="3077" max="3077" width="18" style="13" bestFit="1" customWidth="1"/>
    <col min="3078" max="3078" width="18" style="13" customWidth="1"/>
    <col min="3079" max="3079" width="17.42578125" style="13" customWidth="1"/>
    <col min="3080" max="3080" width="17.5703125" style="13" bestFit="1" customWidth="1"/>
    <col min="3081" max="3081" width="19.42578125" style="13" customWidth="1"/>
    <col min="3082" max="3082" width="15.85546875" style="13" customWidth="1"/>
    <col min="3083" max="3083" width="17.85546875" style="13" customWidth="1"/>
    <col min="3084" max="3084" width="22.140625" style="13" customWidth="1"/>
    <col min="3085" max="3085" width="15.42578125" style="13" bestFit="1" customWidth="1"/>
    <col min="3086" max="3086" width="18.42578125" style="13" customWidth="1"/>
    <col min="3087" max="3331" width="9.140625" style="13"/>
    <col min="3332" max="3332" width="5.42578125" style="13" customWidth="1"/>
    <col min="3333" max="3333" width="18" style="13" bestFit="1" customWidth="1"/>
    <col min="3334" max="3334" width="18" style="13" customWidth="1"/>
    <col min="3335" max="3335" width="17.42578125" style="13" customWidth="1"/>
    <col min="3336" max="3336" width="17.5703125" style="13" bestFit="1" customWidth="1"/>
    <col min="3337" max="3337" width="19.42578125" style="13" customWidth="1"/>
    <col min="3338" max="3338" width="15.85546875" style="13" customWidth="1"/>
    <col min="3339" max="3339" width="17.85546875" style="13" customWidth="1"/>
    <col min="3340" max="3340" width="22.140625" style="13" customWidth="1"/>
    <col min="3341" max="3341" width="15.42578125" style="13" bestFit="1" customWidth="1"/>
    <col min="3342" max="3342" width="18.42578125" style="13" customWidth="1"/>
    <col min="3343" max="3587" width="9.140625" style="13"/>
    <col min="3588" max="3588" width="5.42578125" style="13" customWidth="1"/>
    <col min="3589" max="3589" width="18" style="13" bestFit="1" customWidth="1"/>
    <col min="3590" max="3590" width="18" style="13" customWidth="1"/>
    <col min="3591" max="3591" width="17.42578125" style="13" customWidth="1"/>
    <col min="3592" max="3592" width="17.5703125" style="13" bestFit="1" customWidth="1"/>
    <col min="3593" max="3593" width="19.42578125" style="13" customWidth="1"/>
    <col min="3594" max="3594" width="15.85546875" style="13" customWidth="1"/>
    <col min="3595" max="3595" width="17.85546875" style="13" customWidth="1"/>
    <col min="3596" max="3596" width="22.140625" style="13" customWidth="1"/>
    <col min="3597" max="3597" width="15.42578125" style="13" bestFit="1" customWidth="1"/>
    <col min="3598" max="3598" width="18.42578125" style="13" customWidth="1"/>
    <col min="3599" max="3843" width="9.140625" style="13"/>
    <col min="3844" max="3844" width="5.42578125" style="13" customWidth="1"/>
    <col min="3845" max="3845" width="18" style="13" bestFit="1" customWidth="1"/>
    <col min="3846" max="3846" width="18" style="13" customWidth="1"/>
    <col min="3847" max="3847" width="17.42578125" style="13" customWidth="1"/>
    <col min="3848" max="3848" width="17.5703125" style="13" bestFit="1" customWidth="1"/>
    <col min="3849" max="3849" width="19.42578125" style="13" customWidth="1"/>
    <col min="3850" max="3850" width="15.85546875" style="13" customWidth="1"/>
    <col min="3851" max="3851" width="17.85546875" style="13" customWidth="1"/>
    <col min="3852" max="3852" width="22.140625" style="13" customWidth="1"/>
    <col min="3853" max="3853" width="15.42578125" style="13" bestFit="1" customWidth="1"/>
    <col min="3854" max="3854" width="18.42578125" style="13" customWidth="1"/>
    <col min="3855" max="4099" width="9.140625" style="13"/>
    <col min="4100" max="4100" width="5.42578125" style="13" customWidth="1"/>
    <col min="4101" max="4101" width="18" style="13" bestFit="1" customWidth="1"/>
    <col min="4102" max="4102" width="18" style="13" customWidth="1"/>
    <col min="4103" max="4103" width="17.42578125" style="13" customWidth="1"/>
    <col min="4104" max="4104" width="17.5703125" style="13" bestFit="1" customWidth="1"/>
    <col min="4105" max="4105" width="19.42578125" style="13" customWidth="1"/>
    <col min="4106" max="4106" width="15.85546875" style="13" customWidth="1"/>
    <col min="4107" max="4107" width="17.85546875" style="13" customWidth="1"/>
    <col min="4108" max="4108" width="22.140625" style="13" customWidth="1"/>
    <col min="4109" max="4109" width="15.42578125" style="13" bestFit="1" customWidth="1"/>
    <col min="4110" max="4110" width="18.42578125" style="13" customWidth="1"/>
    <col min="4111" max="4355" width="9.140625" style="13"/>
    <col min="4356" max="4356" width="5.42578125" style="13" customWidth="1"/>
    <col min="4357" max="4357" width="18" style="13" bestFit="1" customWidth="1"/>
    <col min="4358" max="4358" width="18" style="13" customWidth="1"/>
    <col min="4359" max="4359" width="17.42578125" style="13" customWidth="1"/>
    <col min="4360" max="4360" width="17.5703125" style="13" bestFit="1" customWidth="1"/>
    <col min="4361" max="4361" width="19.42578125" style="13" customWidth="1"/>
    <col min="4362" max="4362" width="15.85546875" style="13" customWidth="1"/>
    <col min="4363" max="4363" width="17.85546875" style="13" customWidth="1"/>
    <col min="4364" max="4364" width="22.140625" style="13" customWidth="1"/>
    <col min="4365" max="4365" width="15.42578125" style="13" bestFit="1" customWidth="1"/>
    <col min="4366" max="4366" width="18.42578125" style="13" customWidth="1"/>
    <col min="4367" max="4611" width="9.140625" style="13"/>
    <col min="4612" max="4612" width="5.42578125" style="13" customWidth="1"/>
    <col min="4613" max="4613" width="18" style="13" bestFit="1" customWidth="1"/>
    <col min="4614" max="4614" width="18" style="13" customWidth="1"/>
    <col min="4615" max="4615" width="17.42578125" style="13" customWidth="1"/>
    <col min="4616" max="4616" width="17.5703125" style="13" bestFit="1" customWidth="1"/>
    <col min="4617" max="4617" width="19.42578125" style="13" customWidth="1"/>
    <col min="4618" max="4618" width="15.85546875" style="13" customWidth="1"/>
    <col min="4619" max="4619" width="17.85546875" style="13" customWidth="1"/>
    <col min="4620" max="4620" width="22.140625" style="13" customWidth="1"/>
    <col min="4621" max="4621" width="15.42578125" style="13" bestFit="1" customWidth="1"/>
    <col min="4622" max="4622" width="18.42578125" style="13" customWidth="1"/>
    <col min="4623" max="4867" width="9.140625" style="13"/>
    <col min="4868" max="4868" width="5.42578125" style="13" customWidth="1"/>
    <col min="4869" max="4869" width="18" style="13" bestFit="1" customWidth="1"/>
    <col min="4870" max="4870" width="18" style="13" customWidth="1"/>
    <col min="4871" max="4871" width="17.42578125" style="13" customWidth="1"/>
    <col min="4872" max="4872" width="17.5703125" style="13" bestFit="1" customWidth="1"/>
    <col min="4873" max="4873" width="19.42578125" style="13" customWidth="1"/>
    <col min="4874" max="4874" width="15.85546875" style="13" customWidth="1"/>
    <col min="4875" max="4875" width="17.85546875" style="13" customWidth="1"/>
    <col min="4876" max="4876" width="22.140625" style="13" customWidth="1"/>
    <col min="4877" max="4877" width="15.42578125" style="13" bestFit="1" customWidth="1"/>
    <col min="4878" max="4878" width="18.42578125" style="13" customWidth="1"/>
    <col min="4879" max="5123" width="9.140625" style="13"/>
    <col min="5124" max="5124" width="5.42578125" style="13" customWidth="1"/>
    <col min="5125" max="5125" width="18" style="13" bestFit="1" customWidth="1"/>
    <col min="5126" max="5126" width="18" style="13" customWidth="1"/>
    <col min="5127" max="5127" width="17.42578125" style="13" customWidth="1"/>
    <col min="5128" max="5128" width="17.5703125" style="13" bestFit="1" customWidth="1"/>
    <col min="5129" max="5129" width="19.42578125" style="13" customWidth="1"/>
    <col min="5130" max="5130" width="15.85546875" style="13" customWidth="1"/>
    <col min="5131" max="5131" width="17.85546875" style="13" customWidth="1"/>
    <col min="5132" max="5132" width="22.140625" style="13" customWidth="1"/>
    <col min="5133" max="5133" width="15.42578125" style="13" bestFit="1" customWidth="1"/>
    <col min="5134" max="5134" width="18.42578125" style="13" customWidth="1"/>
    <col min="5135" max="5379" width="9.140625" style="13"/>
    <col min="5380" max="5380" width="5.42578125" style="13" customWidth="1"/>
    <col min="5381" max="5381" width="18" style="13" bestFit="1" customWidth="1"/>
    <col min="5382" max="5382" width="18" style="13" customWidth="1"/>
    <col min="5383" max="5383" width="17.42578125" style="13" customWidth="1"/>
    <col min="5384" max="5384" width="17.5703125" style="13" bestFit="1" customWidth="1"/>
    <col min="5385" max="5385" width="19.42578125" style="13" customWidth="1"/>
    <col min="5386" max="5386" width="15.85546875" style="13" customWidth="1"/>
    <col min="5387" max="5387" width="17.85546875" style="13" customWidth="1"/>
    <col min="5388" max="5388" width="22.140625" style="13" customWidth="1"/>
    <col min="5389" max="5389" width="15.42578125" style="13" bestFit="1" customWidth="1"/>
    <col min="5390" max="5390" width="18.42578125" style="13" customWidth="1"/>
    <col min="5391" max="5635" width="9.140625" style="13"/>
    <col min="5636" max="5636" width="5.42578125" style="13" customWidth="1"/>
    <col min="5637" max="5637" width="18" style="13" bestFit="1" customWidth="1"/>
    <col min="5638" max="5638" width="18" style="13" customWidth="1"/>
    <col min="5639" max="5639" width="17.42578125" style="13" customWidth="1"/>
    <col min="5640" max="5640" width="17.5703125" style="13" bestFit="1" customWidth="1"/>
    <col min="5641" max="5641" width="19.42578125" style="13" customWidth="1"/>
    <col min="5642" max="5642" width="15.85546875" style="13" customWidth="1"/>
    <col min="5643" max="5643" width="17.85546875" style="13" customWidth="1"/>
    <col min="5644" max="5644" width="22.140625" style="13" customWidth="1"/>
    <col min="5645" max="5645" width="15.42578125" style="13" bestFit="1" customWidth="1"/>
    <col min="5646" max="5646" width="18.42578125" style="13" customWidth="1"/>
    <col min="5647" max="5891" width="9.140625" style="13"/>
    <col min="5892" max="5892" width="5.42578125" style="13" customWidth="1"/>
    <col min="5893" max="5893" width="18" style="13" bestFit="1" customWidth="1"/>
    <col min="5894" max="5894" width="18" style="13" customWidth="1"/>
    <col min="5895" max="5895" width="17.42578125" style="13" customWidth="1"/>
    <col min="5896" max="5896" width="17.5703125" style="13" bestFit="1" customWidth="1"/>
    <col min="5897" max="5897" width="19.42578125" style="13" customWidth="1"/>
    <col min="5898" max="5898" width="15.85546875" style="13" customWidth="1"/>
    <col min="5899" max="5899" width="17.85546875" style="13" customWidth="1"/>
    <col min="5900" max="5900" width="22.140625" style="13" customWidth="1"/>
    <col min="5901" max="5901" width="15.42578125" style="13" bestFit="1" customWidth="1"/>
    <col min="5902" max="5902" width="18.42578125" style="13" customWidth="1"/>
    <col min="5903" max="6147" width="9.140625" style="13"/>
    <col min="6148" max="6148" width="5.42578125" style="13" customWidth="1"/>
    <col min="6149" max="6149" width="18" style="13" bestFit="1" customWidth="1"/>
    <col min="6150" max="6150" width="18" style="13" customWidth="1"/>
    <col min="6151" max="6151" width="17.42578125" style="13" customWidth="1"/>
    <col min="6152" max="6152" width="17.5703125" style="13" bestFit="1" customWidth="1"/>
    <col min="6153" max="6153" width="19.42578125" style="13" customWidth="1"/>
    <col min="6154" max="6154" width="15.85546875" style="13" customWidth="1"/>
    <col min="6155" max="6155" width="17.85546875" style="13" customWidth="1"/>
    <col min="6156" max="6156" width="22.140625" style="13" customWidth="1"/>
    <col min="6157" max="6157" width="15.42578125" style="13" bestFit="1" customWidth="1"/>
    <col min="6158" max="6158" width="18.42578125" style="13" customWidth="1"/>
    <col min="6159" max="6403" width="9.140625" style="13"/>
    <col min="6404" max="6404" width="5.42578125" style="13" customWidth="1"/>
    <col min="6405" max="6405" width="18" style="13" bestFit="1" customWidth="1"/>
    <col min="6406" max="6406" width="18" style="13" customWidth="1"/>
    <col min="6407" max="6407" width="17.42578125" style="13" customWidth="1"/>
    <col min="6408" max="6408" width="17.5703125" style="13" bestFit="1" customWidth="1"/>
    <col min="6409" max="6409" width="19.42578125" style="13" customWidth="1"/>
    <col min="6410" max="6410" width="15.85546875" style="13" customWidth="1"/>
    <col min="6411" max="6411" width="17.85546875" style="13" customWidth="1"/>
    <col min="6412" max="6412" width="22.140625" style="13" customWidth="1"/>
    <col min="6413" max="6413" width="15.42578125" style="13" bestFit="1" customWidth="1"/>
    <col min="6414" max="6414" width="18.42578125" style="13" customWidth="1"/>
    <col min="6415" max="6659" width="9.140625" style="13"/>
    <col min="6660" max="6660" width="5.42578125" style="13" customWidth="1"/>
    <col min="6661" max="6661" width="18" style="13" bestFit="1" customWidth="1"/>
    <col min="6662" max="6662" width="18" style="13" customWidth="1"/>
    <col min="6663" max="6663" width="17.42578125" style="13" customWidth="1"/>
    <col min="6664" max="6664" width="17.5703125" style="13" bestFit="1" customWidth="1"/>
    <col min="6665" max="6665" width="19.42578125" style="13" customWidth="1"/>
    <col min="6666" max="6666" width="15.85546875" style="13" customWidth="1"/>
    <col min="6667" max="6667" width="17.85546875" style="13" customWidth="1"/>
    <col min="6668" max="6668" width="22.140625" style="13" customWidth="1"/>
    <col min="6669" max="6669" width="15.42578125" style="13" bestFit="1" customWidth="1"/>
    <col min="6670" max="6670" width="18.42578125" style="13" customWidth="1"/>
    <col min="6671" max="6915" width="9.140625" style="13"/>
    <col min="6916" max="6916" width="5.42578125" style="13" customWidth="1"/>
    <col min="6917" max="6917" width="18" style="13" bestFit="1" customWidth="1"/>
    <col min="6918" max="6918" width="18" style="13" customWidth="1"/>
    <col min="6919" max="6919" width="17.42578125" style="13" customWidth="1"/>
    <col min="6920" max="6920" width="17.5703125" style="13" bestFit="1" customWidth="1"/>
    <col min="6921" max="6921" width="19.42578125" style="13" customWidth="1"/>
    <col min="6922" max="6922" width="15.85546875" style="13" customWidth="1"/>
    <col min="6923" max="6923" width="17.85546875" style="13" customWidth="1"/>
    <col min="6924" max="6924" width="22.140625" style="13" customWidth="1"/>
    <col min="6925" max="6925" width="15.42578125" style="13" bestFit="1" customWidth="1"/>
    <col min="6926" max="6926" width="18.42578125" style="13" customWidth="1"/>
    <col min="6927" max="7171" width="9.140625" style="13"/>
    <col min="7172" max="7172" width="5.42578125" style="13" customWidth="1"/>
    <col min="7173" max="7173" width="18" style="13" bestFit="1" customWidth="1"/>
    <col min="7174" max="7174" width="18" style="13" customWidth="1"/>
    <col min="7175" max="7175" width="17.42578125" style="13" customWidth="1"/>
    <col min="7176" max="7176" width="17.5703125" style="13" bestFit="1" customWidth="1"/>
    <col min="7177" max="7177" width="19.42578125" style="13" customWidth="1"/>
    <col min="7178" max="7178" width="15.85546875" style="13" customWidth="1"/>
    <col min="7179" max="7179" width="17.85546875" style="13" customWidth="1"/>
    <col min="7180" max="7180" width="22.140625" style="13" customWidth="1"/>
    <col min="7181" max="7181" width="15.42578125" style="13" bestFit="1" customWidth="1"/>
    <col min="7182" max="7182" width="18.42578125" style="13" customWidth="1"/>
    <col min="7183" max="7427" width="9.140625" style="13"/>
    <col min="7428" max="7428" width="5.42578125" style="13" customWidth="1"/>
    <col min="7429" max="7429" width="18" style="13" bestFit="1" customWidth="1"/>
    <col min="7430" max="7430" width="18" style="13" customWidth="1"/>
    <col min="7431" max="7431" width="17.42578125" style="13" customWidth="1"/>
    <col min="7432" max="7432" width="17.5703125" style="13" bestFit="1" customWidth="1"/>
    <col min="7433" max="7433" width="19.42578125" style="13" customWidth="1"/>
    <col min="7434" max="7434" width="15.85546875" style="13" customWidth="1"/>
    <col min="7435" max="7435" width="17.85546875" style="13" customWidth="1"/>
    <col min="7436" max="7436" width="22.140625" style="13" customWidth="1"/>
    <col min="7437" max="7437" width="15.42578125" style="13" bestFit="1" customWidth="1"/>
    <col min="7438" max="7438" width="18.42578125" style="13" customWidth="1"/>
    <col min="7439" max="7683" width="9.140625" style="13"/>
    <col min="7684" max="7684" width="5.42578125" style="13" customWidth="1"/>
    <col min="7685" max="7685" width="18" style="13" bestFit="1" customWidth="1"/>
    <col min="7686" max="7686" width="18" style="13" customWidth="1"/>
    <col min="7687" max="7687" width="17.42578125" style="13" customWidth="1"/>
    <col min="7688" max="7688" width="17.5703125" style="13" bestFit="1" customWidth="1"/>
    <col min="7689" max="7689" width="19.42578125" style="13" customWidth="1"/>
    <col min="7690" max="7690" width="15.85546875" style="13" customWidth="1"/>
    <col min="7691" max="7691" width="17.85546875" style="13" customWidth="1"/>
    <col min="7692" max="7692" width="22.140625" style="13" customWidth="1"/>
    <col min="7693" max="7693" width="15.42578125" style="13" bestFit="1" customWidth="1"/>
    <col min="7694" max="7694" width="18.42578125" style="13" customWidth="1"/>
    <col min="7695" max="7939" width="9.140625" style="13"/>
    <col min="7940" max="7940" width="5.42578125" style="13" customWidth="1"/>
    <col min="7941" max="7941" width="18" style="13" bestFit="1" customWidth="1"/>
    <col min="7942" max="7942" width="18" style="13" customWidth="1"/>
    <col min="7943" max="7943" width="17.42578125" style="13" customWidth="1"/>
    <col min="7944" max="7944" width="17.5703125" style="13" bestFit="1" customWidth="1"/>
    <col min="7945" max="7945" width="19.42578125" style="13" customWidth="1"/>
    <col min="7946" max="7946" width="15.85546875" style="13" customWidth="1"/>
    <col min="7947" max="7947" width="17.85546875" style="13" customWidth="1"/>
    <col min="7948" max="7948" width="22.140625" style="13" customWidth="1"/>
    <col min="7949" max="7949" width="15.42578125" style="13" bestFit="1" customWidth="1"/>
    <col min="7950" max="7950" width="18.42578125" style="13" customWidth="1"/>
    <col min="7951" max="8195" width="9.140625" style="13"/>
    <col min="8196" max="8196" width="5.42578125" style="13" customWidth="1"/>
    <col min="8197" max="8197" width="18" style="13" bestFit="1" customWidth="1"/>
    <col min="8198" max="8198" width="18" style="13" customWidth="1"/>
    <col min="8199" max="8199" width="17.42578125" style="13" customWidth="1"/>
    <col min="8200" max="8200" width="17.5703125" style="13" bestFit="1" customWidth="1"/>
    <col min="8201" max="8201" width="19.42578125" style="13" customWidth="1"/>
    <col min="8202" max="8202" width="15.85546875" style="13" customWidth="1"/>
    <col min="8203" max="8203" width="17.85546875" style="13" customWidth="1"/>
    <col min="8204" max="8204" width="22.140625" style="13" customWidth="1"/>
    <col min="8205" max="8205" width="15.42578125" style="13" bestFit="1" customWidth="1"/>
    <col min="8206" max="8206" width="18.42578125" style="13" customWidth="1"/>
    <col min="8207" max="8451" width="9.140625" style="13"/>
    <col min="8452" max="8452" width="5.42578125" style="13" customWidth="1"/>
    <col min="8453" max="8453" width="18" style="13" bestFit="1" customWidth="1"/>
    <col min="8454" max="8454" width="18" style="13" customWidth="1"/>
    <col min="8455" max="8455" width="17.42578125" style="13" customWidth="1"/>
    <col min="8456" max="8456" width="17.5703125" style="13" bestFit="1" customWidth="1"/>
    <col min="8457" max="8457" width="19.42578125" style="13" customWidth="1"/>
    <col min="8458" max="8458" width="15.85546875" style="13" customWidth="1"/>
    <col min="8459" max="8459" width="17.85546875" style="13" customWidth="1"/>
    <col min="8460" max="8460" width="22.140625" style="13" customWidth="1"/>
    <col min="8461" max="8461" width="15.42578125" style="13" bestFit="1" customWidth="1"/>
    <col min="8462" max="8462" width="18.42578125" style="13" customWidth="1"/>
    <col min="8463" max="8707" width="9.140625" style="13"/>
    <col min="8708" max="8708" width="5.42578125" style="13" customWidth="1"/>
    <col min="8709" max="8709" width="18" style="13" bestFit="1" customWidth="1"/>
    <col min="8710" max="8710" width="18" style="13" customWidth="1"/>
    <col min="8711" max="8711" width="17.42578125" style="13" customWidth="1"/>
    <col min="8712" max="8712" width="17.5703125" style="13" bestFit="1" customWidth="1"/>
    <col min="8713" max="8713" width="19.42578125" style="13" customWidth="1"/>
    <col min="8714" max="8714" width="15.85546875" style="13" customWidth="1"/>
    <col min="8715" max="8715" width="17.85546875" style="13" customWidth="1"/>
    <col min="8716" max="8716" width="22.140625" style="13" customWidth="1"/>
    <col min="8717" max="8717" width="15.42578125" style="13" bestFit="1" customWidth="1"/>
    <col min="8718" max="8718" width="18.42578125" style="13" customWidth="1"/>
    <col min="8719" max="8963" width="9.140625" style="13"/>
    <col min="8964" max="8964" width="5.42578125" style="13" customWidth="1"/>
    <col min="8965" max="8965" width="18" style="13" bestFit="1" customWidth="1"/>
    <col min="8966" max="8966" width="18" style="13" customWidth="1"/>
    <col min="8967" max="8967" width="17.42578125" style="13" customWidth="1"/>
    <col min="8968" max="8968" width="17.5703125" style="13" bestFit="1" customWidth="1"/>
    <col min="8969" max="8969" width="19.42578125" style="13" customWidth="1"/>
    <col min="8970" max="8970" width="15.85546875" style="13" customWidth="1"/>
    <col min="8971" max="8971" width="17.85546875" style="13" customWidth="1"/>
    <col min="8972" max="8972" width="22.140625" style="13" customWidth="1"/>
    <col min="8973" max="8973" width="15.42578125" style="13" bestFit="1" customWidth="1"/>
    <col min="8974" max="8974" width="18.42578125" style="13" customWidth="1"/>
    <col min="8975" max="9219" width="9.140625" style="13"/>
    <col min="9220" max="9220" width="5.42578125" style="13" customWidth="1"/>
    <col min="9221" max="9221" width="18" style="13" bestFit="1" customWidth="1"/>
    <col min="9222" max="9222" width="18" style="13" customWidth="1"/>
    <col min="9223" max="9223" width="17.42578125" style="13" customWidth="1"/>
    <col min="9224" max="9224" width="17.5703125" style="13" bestFit="1" customWidth="1"/>
    <col min="9225" max="9225" width="19.42578125" style="13" customWidth="1"/>
    <col min="9226" max="9226" width="15.85546875" style="13" customWidth="1"/>
    <col min="9227" max="9227" width="17.85546875" style="13" customWidth="1"/>
    <col min="9228" max="9228" width="22.140625" style="13" customWidth="1"/>
    <col min="9229" max="9229" width="15.42578125" style="13" bestFit="1" customWidth="1"/>
    <col min="9230" max="9230" width="18.42578125" style="13" customWidth="1"/>
    <col min="9231" max="9475" width="9.140625" style="13"/>
    <col min="9476" max="9476" width="5.42578125" style="13" customWidth="1"/>
    <col min="9477" max="9477" width="18" style="13" bestFit="1" customWidth="1"/>
    <col min="9478" max="9478" width="18" style="13" customWidth="1"/>
    <col min="9479" max="9479" width="17.42578125" style="13" customWidth="1"/>
    <col min="9480" max="9480" width="17.5703125" style="13" bestFit="1" customWidth="1"/>
    <col min="9481" max="9481" width="19.42578125" style="13" customWidth="1"/>
    <col min="9482" max="9482" width="15.85546875" style="13" customWidth="1"/>
    <col min="9483" max="9483" width="17.85546875" style="13" customWidth="1"/>
    <col min="9484" max="9484" width="22.140625" style="13" customWidth="1"/>
    <col min="9485" max="9485" width="15.42578125" style="13" bestFit="1" customWidth="1"/>
    <col min="9486" max="9486" width="18.42578125" style="13" customWidth="1"/>
    <col min="9487" max="9731" width="9.140625" style="13"/>
    <col min="9732" max="9732" width="5.42578125" style="13" customWidth="1"/>
    <col min="9733" max="9733" width="18" style="13" bestFit="1" customWidth="1"/>
    <col min="9734" max="9734" width="18" style="13" customWidth="1"/>
    <col min="9735" max="9735" width="17.42578125" style="13" customWidth="1"/>
    <col min="9736" max="9736" width="17.5703125" style="13" bestFit="1" customWidth="1"/>
    <col min="9737" max="9737" width="19.42578125" style="13" customWidth="1"/>
    <col min="9738" max="9738" width="15.85546875" style="13" customWidth="1"/>
    <col min="9739" max="9739" width="17.85546875" style="13" customWidth="1"/>
    <col min="9740" max="9740" width="22.140625" style="13" customWidth="1"/>
    <col min="9741" max="9741" width="15.42578125" style="13" bestFit="1" customWidth="1"/>
    <col min="9742" max="9742" width="18.42578125" style="13" customWidth="1"/>
    <col min="9743" max="9987" width="9.140625" style="13"/>
    <col min="9988" max="9988" width="5.42578125" style="13" customWidth="1"/>
    <col min="9989" max="9989" width="18" style="13" bestFit="1" customWidth="1"/>
    <col min="9990" max="9990" width="18" style="13" customWidth="1"/>
    <col min="9991" max="9991" width="17.42578125" style="13" customWidth="1"/>
    <col min="9992" max="9992" width="17.5703125" style="13" bestFit="1" customWidth="1"/>
    <col min="9993" max="9993" width="19.42578125" style="13" customWidth="1"/>
    <col min="9994" max="9994" width="15.85546875" style="13" customWidth="1"/>
    <col min="9995" max="9995" width="17.85546875" style="13" customWidth="1"/>
    <col min="9996" max="9996" width="22.140625" style="13" customWidth="1"/>
    <col min="9997" max="9997" width="15.42578125" style="13" bestFit="1" customWidth="1"/>
    <col min="9998" max="9998" width="18.42578125" style="13" customWidth="1"/>
    <col min="9999" max="10243" width="9.140625" style="13"/>
    <col min="10244" max="10244" width="5.42578125" style="13" customWidth="1"/>
    <col min="10245" max="10245" width="18" style="13" bestFit="1" customWidth="1"/>
    <col min="10246" max="10246" width="18" style="13" customWidth="1"/>
    <col min="10247" max="10247" width="17.42578125" style="13" customWidth="1"/>
    <col min="10248" max="10248" width="17.5703125" style="13" bestFit="1" customWidth="1"/>
    <col min="10249" max="10249" width="19.42578125" style="13" customWidth="1"/>
    <col min="10250" max="10250" width="15.85546875" style="13" customWidth="1"/>
    <col min="10251" max="10251" width="17.85546875" style="13" customWidth="1"/>
    <col min="10252" max="10252" width="22.140625" style="13" customWidth="1"/>
    <col min="10253" max="10253" width="15.42578125" style="13" bestFit="1" customWidth="1"/>
    <col min="10254" max="10254" width="18.42578125" style="13" customWidth="1"/>
    <col min="10255" max="10499" width="9.140625" style="13"/>
    <col min="10500" max="10500" width="5.42578125" style="13" customWidth="1"/>
    <col min="10501" max="10501" width="18" style="13" bestFit="1" customWidth="1"/>
    <col min="10502" max="10502" width="18" style="13" customWidth="1"/>
    <col min="10503" max="10503" width="17.42578125" style="13" customWidth="1"/>
    <col min="10504" max="10504" width="17.5703125" style="13" bestFit="1" customWidth="1"/>
    <col min="10505" max="10505" width="19.42578125" style="13" customWidth="1"/>
    <col min="10506" max="10506" width="15.85546875" style="13" customWidth="1"/>
    <col min="10507" max="10507" width="17.85546875" style="13" customWidth="1"/>
    <col min="10508" max="10508" width="22.140625" style="13" customWidth="1"/>
    <col min="10509" max="10509" width="15.42578125" style="13" bestFit="1" customWidth="1"/>
    <col min="10510" max="10510" width="18.42578125" style="13" customWidth="1"/>
    <col min="10511" max="10755" width="9.140625" style="13"/>
    <col min="10756" max="10756" width="5.42578125" style="13" customWidth="1"/>
    <col min="10757" max="10757" width="18" style="13" bestFit="1" customWidth="1"/>
    <col min="10758" max="10758" width="18" style="13" customWidth="1"/>
    <col min="10759" max="10759" width="17.42578125" style="13" customWidth="1"/>
    <col min="10760" max="10760" width="17.5703125" style="13" bestFit="1" customWidth="1"/>
    <col min="10761" max="10761" width="19.42578125" style="13" customWidth="1"/>
    <col min="10762" max="10762" width="15.85546875" style="13" customWidth="1"/>
    <col min="10763" max="10763" width="17.85546875" style="13" customWidth="1"/>
    <col min="10764" max="10764" width="22.140625" style="13" customWidth="1"/>
    <col min="10765" max="10765" width="15.42578125" style="13" bestFit="1" customWidth="1"/>
    <col min="10766" max="10766" width="18.42578125" style="13" customWidth="1"/>
    <col min="10767" max="11011" width="9.140625" style="13"/>
    <col min="11012" max="11012" width="5.42578125" style="13" customWidth="1"/>
    <col min="11013" max="11013" width="18" style="13" bestFit="1" customWidth="1"/>
    <col min="11014" max="11014" width="18" style="13" customWidth="1"/>
    <col min="11015" max="11015" width="17.42578125" style="13" customWidth="1"/>
    <col min="11016" max="11016" width="17.5703125" style="13" bestFit="1" customWidth="1"/>
    <col min="11017" max="11017" width="19.42578125" style="13" customWidth="1"/>
    <col min="11018" max="11018" width="15.85546875" style="13" customWidth="1"/>
    <col min="11019" max="11019" width="17.85546875" style="13" customWidth="1"/>
    <col min="11020" max="11020" width="22.140625" style="13" customWidth="1"/>
    <col min="11021" max="11021" width="15.42578125" style="13" bestFit="1" customWidth="1"/>
    <col min="11022" max="11022" width="18.42578125" style="13" customWidth="1"/>
    <col min="11023" max="11267" width="9.140625" style="13"/>
    <col min="11268" max="11268" width="5.42578125" style="13" customWidth="1"/>
    <col min="11269" max="11269" width="18" style="13" bestFit="1" customWidth="1"/>
    <col min="11270" max="11270" width="18" style="13" customWidth="1"/>
    <col min="11271" max="11271" width="17.42578125" style="13" customWidth="1"/>
    <col min="11272" max="11272" width="17.5703125" style="13" bestFit="1" customWidth="1"/>
    <col min="11273" max="11273" width="19.42578125" style="13" customWidth="1"/>
    <col min="11274" max="11274" width="15.85546875" style="13" customWidth="1"/>
    <col min="11275" max="11275" width="17.85546875" style="13" customWidth="1"/>
    <col min="11276" max="11276" width="22.140625" style="13" customWidth="1"/>
    <col min="11277" max="11277" width="15.42578125" style="13" bestFit="1" customWidth="1"/>
    <col min="11278" max="11278" width="18.42578125" style="13" customWidth="1"/>
    <col min="11279" max="11523" width="9.140625" style="13"/>
    <col min="11524" max="11524" width="5.42578125" style="13" customWidth="1"/>
    <col min="11525" max="11525" width="18" style="13" bestFit="1" customWidth="1"/>
    <col min="11526" max="11526" width="18" style="13" customWidth="1"/>
    <col min="11527" max="11527" width="17.42578125" style="13" customWidth="1"/>
    <col min="11528" max="11528" width="17.5703125" style="13" bestFit="1" customWidth="1"/>
    <col min="11529" max="11529" width="19.42578125" style="13" customWidth="1"/>
    <col min="11530" max="11530" width="15.85546875" style="13" customWidth="1"/>
    <col min="11531" max="11531" width="17.85546875" style="13" customWidth="1"/>
    <col min="11532" max="11532" width="22.140625" style="13" customWidth="1"/>
    <col min="11533" max="11533" width="15.42578125" style="13" bestFit="1" customWidth="1"/>
    <col min="11534" max="11534" width="18.42578125" style="13" customWidth="1"/>
    <col min="11535" max="11779" width="9.140625" style="13"/>
    <col min="11780" max="11780" width="5.42578125" style="13" customWidth="1"/>
    <col min="11781" max="11781" width="18" style="13" bestFit="1" customWidth="1"/>
    <col min="11782" max="11782" width="18" style="13" customWidth="1"/>
    <col min="11783" max="11783" width="17.42578125" style="13" customWidth="1"/>
    <col min="11784" max="11784" width="17.5703125" style="13" bestFit="1" customWidth="1"/>
    <col min="11785" max="11785" width="19.42578125" style="13" customWidth="1"/>
    <col min="11786" max="11786" width="15.85546875" style="13" customWidth="1"/>
    <col min="11787" max="11787" width="17.85546875" style="13" customWidth="1"/>
    <col min="11788" max="11788" width="22.140625" style="13" customWidth="1"/>
    <col min="11789" max="11789" width="15.42578125" style="13" bestFit="1" customWidth="1"/>
    <col min="11790" max="11790" width="18.42578125" style="13" customWidth="1"/>
    <col min="11791" max="12035" width="9.140625" style="13"/>
    <col min="12036" max="12036" width="5.42578125" style="13" customWidth="1"/>
    <col min="12037" max="12037" width="18" style="13" bestFit="1" customWidth="1"/>
    <col min="12038" max="12038" width="18" style="13" customWidth="1"/>
    <col min="12039" max="12039" width="17.42578125" style="13" customWidth="1"/>
    <col min="12040" max="12040" width="17.5703125" style="13" bestFit="1" customWidth="1"/>
    <col min="12041" max="12041" width="19.42578125" style="13" customWidth="1"/>
    <col min="12042" max="12042" width="15.85546875" style="13" customWidth="1"/>
    <col min="12043" max="12043" width="17.85546875" style="13" customWidth="1"/>
    <col min="12044" max="12044" width="22.140625" style="13" customWidth="1"/>
    <col min="12045" max="12045" width="15.42578125" style="13" bestFit="1" customWidth="1"/>
    <col min="12046" max="12046" width="18.42578125" style="13" customWidth="1"/>
    <col min="12047" max="12291" width="9.140625" style="13"/>
    <col min="12292" max="12292" width="5.42578125" style="13" customWidth="1"/>
    <col min="12293" max="12293" width="18" style="13" bestFit="1" customWidth="1"/>
    <col min="12294" max="12294" width="18" style="13" customWidth="1"/>
    <col min="12295" max="12295" width="17.42578125" style="13" customWidth="1"/>
    <col min="12296" max="12296" width="17.5703125" style="13" bestFit="1" customWidth="1"/>
    <col min="12297" max="12297" width="19.42578125" style="13" customWidth="1"/>
    <col min="12298" max="12298" width="15.85546875" style="13" customWidth="1"/>
    <col min="12299" max="12299" width="17.85546875" style="13" customWidth="1"/>
    <col min="12300" max="12300" width="22.140625" style="13" customWidth="1"/>
    <col min="12301" max="12301" width="15.42578125" style="13" bestFit="1" customWidth="1"/>
    <col min="12302" max="12302" width="18.42578125" style="13" customWidth="1"/>
    <col min="12303" max="12547" width="9.140625" style="13"/>
    <col min="12548" max="12548" width="5.42578125" style="13" customWidth="1"/>
    <col min="12549" max="12549" width="18" style="13" bestFit="1" customWidth="1"/>
    <col min="12550" max="12550" width="18" style="13" customWidth="1"/>
    <col min="12551" max="12551" width="17.42578125" style="13" customWidth="1"/>
    <col min="12552" max="12552" width="17.5703125" style="13" bestFit="1" customWidth="1"/>
    <col min="12553" max="12553" width="19.42578125" style="13" customWidth="1"/>
    <col min="12554" max="12554" width="15.85546875" style="13" customWidth="1"/>
    <col min="12555" max="12555" width="17.85546875" style="13" customWidth="1"/>
    <col min="12556" max="12556" width="22.140625" style="13" customWidth="1"/>
    <col min="12557" max="12557" width="15.42578125" style="13" bestFit="1" customWidth="1"/>
    <col min="12558" max="12558" width="18.42578125" style="13" customWidth="1"/>
    <col min="12559" max="12803" width="9.140625" style="13"/>
    <col min="12804" max="12804" width="5.42578125" style="13" customWidth="1"/>
    <col min="12805" max="12805" width="18" style="13" bestFit="1" customWidth="1"/>
    <col min="12806" max="12806" width="18" style="13" customWidth="1"/>
    <col min="12807" max="12807" width="17.42578125" style="13" customWidth="1"/>
    <col min="12808" max="12808" width="17.5703125" style="13" bestFit="1" customWidth="1"/>
    <col min="12809" max="12809" width="19.42578125" style="13" customWidth="1"/>
    <col min="12810" max="12810" width="15.85546875" style="13" customWidth="1"/>
    <col min="12811" max="12811" width="17.85546875" style="13" customWidth="1"/>
    <col min="12812" max="12812" width="22.140625" style="13" customWidth="1"/>
    <col min="12813" max="12813" width="15.42578125" style="13" bestFit="1" customWidth="1"/>
    <col min="12814" max="12814" width="18.42578125" style="13" customWidth="1"/>
    <col min="12815" max="13059" width="9.140625" style="13"/>
    <col min="13060" max="13060" width="5.42578125" style="13" customWidth="1"/>
    <col min="13061" max="13061" width="18" style="13" bestFit="1" customWidth="1"/>
    <col min="13062" max="13062" width="18" style="13" customWidth="1"/>
    <col min="13063" max="13063" width="17.42578125" style="13" customWidth="1"/>
    <col min="13064" max="13064" width="17.5703125" style="13" bestFit="1" customWidth="1"/>
    <col min="13065" max="13065" width="19.42578125" style="13" customWidth="1"/>
    <col min="13066" max="13066" width="15.85546875" style="13" customWidth="1"/>
    <col min="13067" max="13067" width="17.85546875" style="13" customWidth="1"/>
    <col min="13068" max="13068" width="22.140625" style="13" customWidth="1"/>
    <col min="13069" max="13069" width="15.42578125" style="13" bestFit="1" customWidth="1"/>
    <col min="13070" max="13070" width="18.42578125" style="13" customWidth="1"/>
    <col min="13071" max="13315" width="9.140625" style="13"/>
    <col min="13316" max="13316" width="5.42578125" style="13" customWidth="1"/>
    <col min="13317" max="13317" width="18" style="13" bestFit="1" customWidth="1"/>
    <col min="13318" max="13318" width="18" style="13" customWidth="1"/>
    <col min="13319" max="13319" width="17.42578125" style="13" customWidth="1"/>
    <col min="13320" max="13320" width="17.5703125" style="13" bestFit="1" customWidth="1"/>
    <col min="13321" max="13321" width="19.42578125" style="13" customWidth="1"/>
    <col min="13322" max="13322" width="15.85546875" style="13" customWidth="1"/>
    <col min="13323" max="13323" width="17.85546875" style="13" customWidth="1"/>
    <col min="13324" max="13324" width="22.140625" style="13" customWidth="1"/>
    <col min="13325" max="13325" width="15.42578125" style="13" bestFit="1" customWidth="1"/>
    <col min="13326" max="13326" width="18.42578125" style="13" customWidth="1"/>
    <col min="13327" max="13571" width="9.140625" style="13"/>
    <col min="13572" max="13572" width="5.42578125" style="13" customWidth="1"/>
    <col min="13573" max="13573" width="18" style="13" bestFit="1" customWidth="1"/>
    <col min="13574" max="13574" width="18" style="13" customWidth="1"/>
    <col min="13575" max="13575" width="17.42578125" style="13" customWidth="1"/>
    <col min="13576" max="13576" width="17.5703125" style="13" bestFit="1" customWidth="1"/>
    <col min="13577" max="13577" width="19.42578125" style="13" customWidth="1"/>
    <col min="13578" max="13578" width="15.85546875" style="13" customWidth="1"/>
    <col min="13579" max="13579" width="17.85546875" style="13" customWidth="1"/>
    <col min="13580" max="13580" width="22.140625" style="13" customWidth="1"/>
    <col min="13581" max="13581" width="15.42578125" style="13" bestFit="1" customWidth="1"/>
    <col min="13582" max="13582" width="18.42578125" style="13" customWidth="1"/>
    <col min="13583" max="13827" width="9.140625" style="13"/>
    <col min="13828" max="13828" width="5.42578125" style="13" customWidth="1"/>
    <col min="13829" max="13829" width="18" style="13" bestFit="1" customWidth="1"/>
    <col min="13830" max="13830" width="18" style="13" customWidth="1"/>
    <col min="13831" max="13831" width="17.42578125" style="13" customWidth="1"/>
    <col min="13832" max="13832" width="17.5703125" style="13" bestFit="1" customWidth="1"/>
    <col min="13833" max="13833" width="19.42578125" style="13" customWidth="1"/>
    <col min="13834" max="13834" width="15.85546875" style="13" customWidth="1"/>
    <col min="13835" max="13835" width="17.85546875" style="13" customWidth="1"/>
    <col min="13836" max="13836" width="22.140625" style="13" customWidth="1"/>
    <col min="13837" max="13837" width="15.42578125" style="13" bestFit="1" customWidth="1"/>
    <col min="13838" max="13838" width="18.42578125" style="13" customWidth="1"/>
    <col min="13839" max="14083" width="9.140625" style="13"/>
    <col min="14084" max="14084" width="5.42578125" style="13" customWidth="1"/>
    <col min="14085" max="14085" width="18" style="13" bestFit="1" customWidth="1"/>
    <col min="14086" max="14086" width="18" style="13" customWidth="1"/>
    <col min="14087" max="14087" width="17.42578125" style="13" customWidth="1"/>
    <col min="14088" max="14088" width="17.5703125" style="13" bestFit="1" customWidth="1"/>
    <col min="14089" max="14089" width="19.42578125" style="13" customWidth="1"/>
    <col min="14090" max="14090" width="15.85546875" style="13" customWidth="1"/>
    <col min="14091" max="14091" width="17.85546875" style="13" customWidth="1"/>
    <col min="14092" max="14092" width="22.140625" style="13" customWidth="1"/>
    <col min="14093" max="14093" width="15.42578125" style="13" bestFit="1" customWidth="1"/>
    <col min="14094" max="14094" width="18.42578125" style="13" customWidth="1"/>
    <col min="14095" max="14339" width="9.140625" style="13"/>
    <col min="14340" max="14340" width="5.42578125" style="13" customWidth="1"/>
    <col min="14341" max="14341" width="18" style="13" bestFit="1" customWidth="1"/>
    <col min="14342" max="14342" width="18" style="13" customWidth="1"/>
    <col min="14343" max="14343" width="17.42578125" style="13" customWidth="1"/>
    <col min="14344" max="14344" width="17.5703125" style="13" bestFit="1" customWidth="1"/>
    <col min="14345" max="14345" width="19.42578125" style="13" customWidth="1"/>
    <col min="14346" max="14346" width="15.85546875" style="13" customWidth="1"/>
    <col min="14347" max="14347" width="17.85546875" style="13" customWidth="1"/>
    <col min="14348" max="14348" width="22.140625" style="13" customWidth="1"/>
    <col min="14349" max="14349" width="15.42578125" style="13" bestFit="1" customWidth="1"/>
    <col min="14350" max="14350" width="18.42578125" style="13" customWidth="1"/>
    <col min="14351" max="14595" width="9.140625" style="13"/>
    <col min="14596" max="14596" width="5.42578125" style="13" customWidth="1"/>
    <col min="14597" max="14597" width="18" style="13" bestFit="1" customWidth="1"/>
    <col min="14598" max="14598" width="18" style="13" customWidth="1"/>
    <col min="14599" max="14599" width="17.42578125" style="13" customWidth="1"/>
    <col min="14600" max="14600" width="17.5703125" style="13" bestFit="1" customWidth="1"/>
    <col min="14601" max="14601" width="19.42578125" style="13" customWidth="1"/>
    <col min="14602" max="14602" width="15.85546875" style="13" customWidth="1"/>
    <col min="14603" max="14603" width="17.85546875" style="13" customWidth="1"/>
    <col min="14604" max="14604" width="22.140625" style="13" customWidth="1"/>
    <col min="14605" max="14605" width="15.42578125" style="13" bestFit="1" customWidth="1"/>
    <col min="14606" max="14606" width="18.42578125" style="13" customWidth="1"/>
    <col min="14607" max="14851" width="9.140625" style="13"/>
    <col min="14852" max="14852" width="5.42578125" style="13" customWidth="1"/>
    <col min="14853" max="14853" width="18" style="13" bestFit="1" customWidth="1"/>
    <col min="14854" max="14854" width="18" style="13" customWidth="1"/>
    <col min="14855" max="14855" width="17.42578125" style="13" customWidth="1"/>
    <col min="14856" max="14856" width="17.5703125" style="13" bestFit="1" customWidth="1"/>
    <col min="14857" max="14857" width="19.42578125" style="13" customWidth="1"/>
    <col min="14858" max="14858" width="15.85546875" style="13" customWidth="1"/>
    <col min="14859" max="14859" width="17.85546875" style="13" customWidth="1"/>
    <col min="14860" max="14860" width="22.140625" style="13" customWidth="1"/>
    <col min="14861" max="14861" width="15.42578125" style="13" bestFit="1" customWidth="1"/>
    <col min="14862" max="14862" width="18.42578125" style="13" customWidth="1"/>
    <col min="14863" max="15107" width="9.140625" style="13"/>
    <col min="15108" max="15108" width="5.42578125" style="13" customWidth="1"/>
    <col min="15109" max="15109" width="18" style="13" bestFit="1" customWidth="1"/>
    <col min="15110" max="15110" width="18" style="13" customWidth="1"/>
    <col min="15111" max="15111" width="17.42578125" style="13" customWidth="1"/>
    <col min="15112" max="15112" width="17.5703125" style="13" bestFit="1" customWidth="1"/>
    <col min="15113" max="15113" width="19.42578125" style="13" customWidth="1"/>
    <col min="15114" max="15114" width="15.85546875" style="13" customWidth="1"/>
    <col min="15115" max="15115" width="17.85546875" style="13" customWidth="1"/>
    <col min="15116" max="15116" width="22.140625" style="13" customWidth="1"/>
    <col min="15117" max="15117" width="15.42578125" style="13" bestFit="1" customWidth="1"/>
    <col min="15118" max="15118" width="18.42578125" style="13" customWidth="1"/>
    <col min="15119" max="15363" width="9.140625" style="13"/>
    <col min="15364" max="15364" width="5.42578125" style="13" customWidth="1"/>
    <col min="15365" max="15365" width="18" style="13" bestFit="1" customWidth="1"/>
    <col min="15366" max="15366" width="18" style="13" customWidth="1"/>
    <col min="15367" max="15367" width="17.42578125" style="13" customWidth="1"/>
    <col min="15368" max="15368" width="17.5703125" style="13" bestFit="1" customWidth="1"/>
    <col min="15369" max="15369" width="19.42578125" style="13" customWidth="1"/>
    <col min="15370" max="15370" width="15.85546875" style="13" customWidth="1"/>
    <col min="15371" max="15371" width="17.85546875" style="13" customWidth="1"/>
    <col min="15372" max="15372" width="22.140625" style="13" customWidth="1"/>
    <col min="15373" max="15373" width="15.42578125" style="13" bestFit="1" customWidth="1"/>
    <col min="15374" max="15374" width="18.42578125" style="13" customWidth="1"/>
    <col min="15375" max="15619" width="9.140625" style="13"/>
    <col min="15620" max="15620" width="5.42578125" style="13" customWidth="1"/>
    <col min="15621" max="15621" width="18" style="13" bestFit="1" customWidth="1"/>
    <col min="15622" max="15622" width="18" style="13" customWidth="1"/>
    <col min="15623" max="15623" width="17.42578125" style="13" customWidth="1"/>
    <col min="15624" max="15624" width="17.5703125" style="13" bestFit="1" customWidth="1"/>
    <col min="15625" max="15625" width="19.42578125" style="13" customWidth="1"/>
    <col min="15626" max="15626" width="15.85546875" style="13" customWidth="1"/>
    <col min="15627" max="15627" width="17.85546875" style="13" customWidth="1"/>
    <col min="15628" max="15628" width="22.140625" style="13" customWidth="1"/>
    <col min="15629" max="15629" width="15.42578125" style="13" bestFit="1" customWidth="1"/>
    <col min="15630" max="15630" width="18.42578125" style="13" customWidth="1"/>
    <col min="15631" max="15875" width="9.140625" style="13"/>
    <col min="15876" max="15876" width="5.42578125" style="13" customWidth="1"/>
    <col min="15877" max="15877" width="18" style="13" bestFit="1" customWidth="1"/>
    <col min="15878" max="15878" width="18" style="13" customWidth="1"/>
    <col min="15879" max="15879" width="17.42578125" style="13" customWidth="1"/>
    <col min="15880" max="15880" width="17.5703125" style="13" bestFit="1" customWidth="1"/>
    <col min="15881" max="15881" width="19.42578125" style="13" customWidth="1"/>
    <col min="15882" max="15882" width="15.85546875" style="13" customWidth="1"/>
    <col min="15883" max="15883" width="17.85546875" style="13" customWidth="1"/>
    <col min="15884" max="15884" width="22.140625" style="13" customWidth="1"/>
    <col min="15885" max="15885" width="15.42578125" style="13" bestFit="1" customWidth="1"/>
    <col min="15886" max="15886" width="18.42578125" style="13" customWidth="1"/>
    <col min="15887" max="16131" width="9.140625" style="13"/>
    <col min="16132" max="16132" width="5.42578125" style="13" customWidth="1"/>
    <col min="16133" max="16133" width="18" style="13" bestFit="1" customWidth="1"/>
    <col min="16134" max="16134" width="18" style="13" customWidth="1"/>
    <col min="16135" max="16135" width="17.42578125" style="13" customWidth="1"/>
    <col min="16136" max="16136" width="17.5703125" style="13" bestFit="1" customWidth="1"/>
    <col min="16137" max="16137" width="19.42578125" style="13" customWidth="1"/>
    <col min="16138" max="16138" width="15.85546875" style="13" customWidth="1"/>
    <col min="16139" max="16139" width="17.85546875" style="13" customWidth="1"/>
    <col min="16140" max="16140" width="22.140625" style="13" customWidth="1"/>
    <col min="16141" max="16141" width="15.42578125" style="13" bestFit="1" customWidth="1"/>
    <col min="16142" max="16142" width="18.42578125" style="13" customWidth="1"/>
    <col min="16143" max="16384" width="9.140625" style="13"/>
  </cols>
  <sheetData>
    <row r="1" spans="1:13">
      <c r="M1" s="9" t="s">
        <v>679</v>
      </c>
    </row>
    <row r="2" spans="1:13" ht="20.25">
      <c r="B2" s="650" t="s">
        <v>702</v>
      </c>
      <c r="C2" s="650"/>
      <c r="D2" s="650"/>
      <c r="E2" s="650"/>
      <c r="F2" s="650"/>
      <c r="G2" s="650"/>
      <c r="H2" s="650"/>
      <c r="I2" s="650"/>
      <c r="J2" s="650"/>
      <c r="K2" s="650"/>
      <c r="L2" s="650"/>
      <c r="M2" s="650"/>
    </row>
    <row r="3" spans="1:13" ht="6.75" customHeight="1">
      <c r="B3" s="377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</row>
    <row r="4" spans="1:13" ht="7.5" customHeight="1">
      <c r="B4" s="376" t="s">
        <v>693</v>
      </c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</row>
    <row r="5" spans="1:13" ht="4.5" customHeight="1">
      <c r="B5" s="366" t="s">
        <v>689</v>
      </c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16.5" thickBot="1">
      <c r="B6" s="668" t="s">
        <v>260</v>
      </c>
      <c r="C6" s="668"/>
      <c r="D6" s="668"/>
      <c r="E6" s="668"/>
      <c r="F6" s="668"/>
      <c r="G6" s="668"/>
      <c r="H6" s="668"/>
      <c r="I6" s="668"/>
      <c r="J6" s="668"/>
      <c r="K6" s="668"/>
      <c r="L6" s="668"/>
      <c r="M6" s="668"/>
    </row>
    <row r="7" spans="1:13" ht="20.25" customHeight="1" thickBot="1">
      <c r="A7" s="78"/>
      <c r="B7" s="686" t="s">
        <v>255</v>
      </c>
      <c r="C7" s="676" t="s">
        <v>230</v>
      </c>
      <c r="D7" s="672"/>
      <c r="E7" s="672"/>
      <c r="F7" s="673"/>
      <c r="G7" s="676" t="s">
        <v>256</v>
      </c>
      <c r="H7" s="673"/>
      <c r="I7" s="670" t="s">
        <v>690</v>
      </c>
      <c r="J7" s="670"/>
      <c r="K7" s="670"/>
      <c r="L7" s="670"/>
      <c r="M7" s="671"/>
    </row>
    <row r="8" spans="1:13" s="56" customFormat="1" ht="18" customHeight="1" thickBot="1">
      <c r="A8" s="77"/>
      <c r="B8" s="686"/>
      <c r="C8" s="677"/>
      <c r="D8" s="674"/>
      <c r="E8" s="674"/>
      <c r="F8" s="675"/>
      <c r="G8" s="677"/>
      <c r="H8" s="675"/>
      <c r="I8" s="613" t="s">
        <v>259</v>
      </c>
      <c r="J8" s="687"/>
      <c r="K8" s="613" t="s">
        <v>691</v>
      </c>
      <c r="L8" s="687"/>
      <c r="M8" s="614"/>
    </row>
    <row r="9" spans="1:13" s="56" customFormat="1" ht="79.5" thickBot="1">
      <c r="A9" s="77"/>
      <c r="B9" s="674"/>
      <c r="C9" s="288" t="s">
        <v>687</v>
      </c>
      <c r="D9" s="291" t="s">
        <v>688</v>
      </c>
      <c r="E9" s="289" t="s">
        <v>243</v>
      </c>
      <c r="F9" s="260" t="s">
        <v>686</v>
      </c>
      <c r="G9" s="262" t="s">
        <v>257</v>
      </c>
      <c r="H9" s="289" t="s">
        <v>258</v>
      </c>
      <c r="I9" s="290" t="s">
        <v>231</v>
      </c>
      <c r="J9" s="291" t="s">
        <v>244</v>
      </c>
      <c r="K9" s="259" t="s">
        <v>227</v>
      </c>
      <c r="L9" s="292" t="s">
        <v>244</v>
      </c>
      <c r="M9" s="260" t="s">
        <v>692</v>
      </c>
    </row>
    <row r="10" spans="1:13" s="56" customFormat="1">
      <c r="A10" s="77"/>
      <c r="B10" s="658">
        <v>2015</v>
      </c>
      <c r="C10" s="681" t="s">
        <v>898</v>
      </c>
      <c r="D10" s="678" t="s">
        <v>899</v>
      </c>
      <c r="E10" s="688" t="s">
        <v>900</v>
      </c>
      <c r="F10" s="678" t="s">
        <v>901</v>
      </c>
      <c r="G10" s="662" t="s">
        <v>693</v>
      </c>
      <c r="H10" s="662">
        <v>18691</v>
      </c>
      <c r="I10" s="665">
        <v>1</v>
      </c>
      <c r="J10" s="662">
        <v>18691</v>
      </c>
      <c r="K10" s="160"/>
      <c r="L10" s="139"/>
      <c r="M10" s="151"/>
    </row>
    <row r="11" spans="1:13" s="56" customFormat="1">
      <c r="A11" s="77"/>
      <c r="B11" s="684"/>
      <c r="C11" s="682"/>
      <c r="D11" s="679"/>
      <c r="E11" s="682"/>
      <c r="F11" s="679"/>
      <c r="G11" s="663"/>
      <c r="H11" s="663"/>
      <c r="I11" s="666"/>
      <c r="J11" s="663"/>
      <c r="K11" s="161"/>
      <c r="L11" s="127"/>
      <c r="M11" s="128"/>
    </row>
    <row r="12" spans="1:13" s="56" customFormat="1" ht="16.5" thickBot="1">
      <c r="A12" s="77"/>
      <c r="B12" s="660"/>
      <c r="C12" s="683"/>
      <c r="D12" s="680"/>
      <c r="E12" s="683"/>
      <c r="F12" s="680"/>
      <c r="G12" s="664"/>
      <c r="H12" s="664"/>
      <c r="I12" s="667"/>
      <c r="J12" s="664"/>
      <c r="K12" s="162"/>
      <c r="L12" s="136"/>
      <c r="M12" s="150"/>
    </row>
    <row r="13" spans="1:13">
      <c r="A13" s="78"/>
      <c r="B13" s="658">
        <v>2016</v>
      </c>
      <c r="C13" s="681" t="s">
        <v>896</v>
      </c>
      <c r="D13" s="678" t="s">
        <v>897</v>
      </c>
      <c r="E13" s="681" t="s">
        <v>894</v>
      </c>
      <c r="F13" s="678" t="s">
        <v>895</v>
      </c>
      <c r="G13" s="662" t="s">
        <v>693</v>
      </c>
      <c r="H13" s="662">
        <v>11384</v>
      </c>
      <c r="I13" s="665">
        <v>1</v>
      </c>
      <c r="J13" s="662">
        <v>11384</v>
      </c>
      <c r="K13" s="149"/>
      <c r="L13" s="124"/>
      <c r="M13" s="123"/>
    </row>
    <row r="14" spans="1:13">
      <c r="A14" s="78"/>
      <c r="B14" s="684"/>
      <c r="C14" s="682"/>
      <c r="D14" s="679"/>
      <c r="E14" s="682"/>
      <c r="F14" s="679"/>
      <c r="G14" s="663"/>
      <c r="H14" s="663"/>
      <c r="I14" s="666"/>
      <c r="J14" s="663"/>
      <c r="K14" s="133"/>
      <c r="L14" s="127"/>
      <c r="M14" s="126"/>
    </row>
    <row r="15" spans="1:13" ht="16.5" thickBot="1">
      <c r="A15" s="78"/>
      <c r="B15" s="660"/>
      <c r="C15" s="683"/>
      <c r="D15" s="680"/>
      <c r="E15" s="683"/>
      <c r="F15" s="680"/>
      <c r="G15" s="664"/>
      <c r="H15" s="664"/>
      <c r="I15" s="667"/>
      <c r="J15" s="664"/>
      <c r="K15" s="132"/>
      <c r="L15" s="125"/>
      <c r="M15" s="134"/>
    </row>
    <row r="16" spans="1:13">
      <c r="A16" s="78"/>
      <c r="B16" s="658">
        <v>2017</v>
      </c>
      <c r="C16" s="681" t="s">
        <v>891</v>
      </c>
      <c r="D16" s="678" t="s">
        <v>890</v>
      </c>
      <c r="E16" s="681" t="s">
        <v>892</v>
      </c>
      <c r="F16" s="678" t="s">
        <v>893</v>
      </c>
      <c r="G16" s="662" t="s">
        <v>693</v>
      </c>
      <c r="H16" s="662">
        <v>9998</v>
      </c>
      <c r="I16" s="665">
        <v>1</v>
      </c>
      <c r="J16" s="662">
        <v>9998</v>
      </c>
      <c r="K16" s="138"/>
      <c r="L16" s="139"/>
      <c r="M16" s="137"/>
    </row>
    <row r="17" spans="1:13">
      <c r="A17" s="78"/>
      <c r="B17" s="684"/>
      <c r="C17" s="682"/>
      <c r="D17" s="679"/>
      <c r="E17" s="682"/>
      <c r="F17" s="679"/>
      <c r="G17" s="663"/>
      <c r="H17" s="663"/>
      <c r="I17" s="666"/>
      <c r="J17" s="663"/>
      <c r="K17" s="133"/>
      <c r="L17" s="127"/>
      <c r="M17" s="126"/>
    </row>
    <row r="18" spans="1:13" ht="16.5" thickBot="1">
      <c r="A18" s="78"/>
      <c r="B18" s="684"/>
      <c r="C18" s="683"/>
      <c r="D18" s="680"/>
      <c r="E18" s="683"/>
      <c r="F18" s="680"/>
      <c r="G18" s="664"/>
      <c r="H18" s="664"/>
      <c r="I18" s="667"/>
      <c r="J18" s="664"/>
      <c r="K18" s="148"/>
      <c r="L18" s="130"/>
      <c r="M18" s="129"/>
    </row>
    <row r="19" spans="1:13">
      <c r="A19" s="78"/>
      <c r="B19" s="658">
        <v>2018</v>
      </c>
      <c r="C19" s="681" t="s">
        <v>888</v>
      </c>
      <c r="D19" s="678" t="s">
        <v>887</v>
      </c>
      <c r="E19" s="681" t="s">
        <v>880</v>
      </c>
      <c r="F19" s="678" t="s">
        <v>889</v>
      </c>
      <c r="G19" s="662" t="s">
        <v>693</v>
      </c>
      <c r="H19" s="662">
        <v>11898</v>
      </c>
      <c r="I19" s="665">
        <v>1</v>
      </c>
      <c r="J19" s="662">
        <v>11896</v>
      </c>
      <c r="K19" s="797"/>
      <c r="L19" s="139"/>
      <c r="M19" s="137"/>
    </row>
    <row r="20" spans="1:13">
      <c r="A20" s="78"/>
      <c r="B20" s="684"/>
      <c r="C20" s="682"/>
      <c r="D20" s="679"/>
      <c r="E20" s="682"/>
      <c r="F20" s="679"/>
      <c r="G20" s="663"/>
      <c r="H20" s="663"/>
      <c r="I20" s="666"/>
      <c r="J20" s="663"/>
      <c r="K20" s="798"/>
      <c r="L20" s="127"/>
      <c r="M20" s="126"/>
    </row>
    <row r="21" spans="1:13" ht="16.5" thickBot="1">
      <c r="A21" s="78"/>
      <c r="B21" s="660"/>
      <c r="C21" s="683"/>
      <c r="D21" s="680"/>
      <c r="E21" s="683"/>
      <c r="F21" s="680"/>
      <c r="G21" s="664"/>
      <c r="H21" s="664"/>
      <c r="I21" s="667"/>
      <c r="J21" s="664"/>
      <c r="K21" s="801"/>
      <c r="L21" s="136"/>
      <c r="M21" s="413"/>
    </row>
    <row r="22" spans="1:13">
      <c r="A22" s="78"/>
      <c r="B22" s="658">
        <v>2019</v>
      </c>
      <c r="C22" s="681" t="s">
        <v>886</v>
      </c>
      <c r="D22" s="678" t="s">
        <v>885</v>
      </c>
      <c r="E22" s="681" t="s">
        <v>883</v>
      </c>
      <c r="F22" s="678" t="s">
        <v>884</v>
      </c>
      <c r="G22" s="802" t="s">
        <v>693</v>
      </c>
      <c r="H22" s="802">
        <v>7033</v>
      </c>
      <c r="I22" s="665">
        <v>1</v>
      </c>
      <c r="J22" s="802">
        <v>7033</v>
      </c>
      <c r="K22" s="799"/>
      <c r="L22" s="125"/>
      <c r="M22" s="800"/>
    </row>
    <row r="23" spans="1:13">
      <c r="A23" s="78"/>
      <c r="B23" s="684"/>
      <c r="C23" s="682"/>
      <c r="D23" s="679"/>
      <c r="E23" s="682"/>
      <c r="F23" s="679"/>
      <c r="G23" s="803"/>
      <c r="H23" s="803"/>
      <c r="I23" s="666"/>
      <c r="J23" s="803"/>
      <c r="K23" s="794"/>
      <c r="L23" s="127"/>
      <c r="M23" s="793"/>
    </row>
    <row r="24" spans="1:13" ht="16.5" thickBot="1">
      <c r="A24" s="78"/>
      <c r="B24" s="660"/>
      <c r="C24" s="683"/>
      <c r="D24" s="680"/>
      <c r="E24" s="683"/>
      <c r="F24" s="680"/>
      <c r="G24" s="804"/>
      <c r="H24" s="804"/>
      <c r="I24" s="667"/>
      <c r="J24" s="804"/>
      <c r="K24" s="795"/>
      <c r="L24" s="130"/>
      <c r="M24" s="796"/>
    </row>
    <row r="25" spans="1:13">
      <c r="A25" s="78"/>
      <c r="B25" s="658">
        <v>2020</v>
      </c>
      <c r="C25" s="681" t="s">
        <v>903</v>
      </c>
      <c r="D25" s="678" t="s">
        <v>902</v>
      </c>
      <c r="E25" s="681" t="s">
        <v>904</v>
      </c>
      <c r="F25" s="678" t="s">
        <v>905</v>
      </c>
      <c r="G25" s="662" t="s">
        <v>693</v>
      </c>
      <c r="H25" s="662">
        <v>3831</v>
      </c>
      <c r="I25" s="665">
        <v>1</v>
      </c>
      <c r="J25" s="662">
        <v>3831</v>
      </c>
      <c r="K25" s="132"/>
      <c r="L25" s="125"/>
      <c r="M25" s="131"/>
    </row>
    <row r="26" spans="1:13">
      <c r="A26" s="78"/>
      <c r="B26" s="684"/>
      <c r="C26" s="682"/>
      <c r="D26" s="679"/>
      <c r="E26" s="682"/>
      <c r="F26" s="679"/>
      <c r="G26" s="663"/>
      <c r="H26" s="663"/>
      <c r="I26" s="666"/>
      <c r="J26" s="663"/>
      <c r="K26" s="133"/>
      <c r="L26" s="127"/>
      <c r="M26" s="126"/>
    </row>
    <row r="27" spans="1:13" ht="16.5" thickBot="1">
      <c r="A27" s="78"/>
      <c r="B27" s="660"/>
      <c r="C27" s="683"/>
      <c r="D27" s="680"/>
      <c r="E27" s="683"/>
      <c r="F27" s="680"/>
      <c r="G27" s="664"/>
      <c r="H27" s="664"/>
      <c r="I27" s="667"/>
      <c r="J27" s="664"/>
      <c r="K27" s="135"/>
      <c r="L27" s="136"/>
      <c r="M27" s="134"/>
    </row>
    <row r="28" spans="1:13" hidden="1">
      <c r="A28" s="16"/>
      <c r="B28" s="787"/>
      <c r="C28" s="788"/>
      <c r="D28" s="788"/>
      <c r="E28" s="788"/>
      <c r="F28" s="788"/>
      <c r="G28" s="789"/>
      <c r="H28" s="789"/>
      <c r="I28" s="790"/>
      <c r="J28" s="789"/>
      <c r="K28" s="791"/>
      <c r="L28" s="792"/>
      <c r="M28" s="788"/>
    </row>
    <row r="29" spans="1:13" hidden="1">
      <c r="A29" s="16"/>
      <c r="B29" s="787"/>
      <c r="C29" s="788"/>
      <c r="D29" s="788"/>
      <c r="E29" s="788"/>
      <c r="F29" s="788"/>
      <c r="G29" s="789"/>
      <c r="H29" s="789"/>
      <c r="I29" s="790"/>
      <c r="J29" s="789"/>
      <c r="K29" s="791"/>
      <c r="L29" s="792"/>
      <c r="M29" s="788"/>
    </row>
    <row r="30" spans="1:13" hidden="1">
      <c r="A30" s="16"/>
      <c r="B30" s="787"/>
      <c r="C30" s="788"/>
      <c r="D30" s="788"/>
      <c r="E30" s="788"/>
      <c r="F30" s="788"/>
      <c r="G30" s="789"/>
      <c r="H30" s="789"/>
      <c r="I30" s="790"/>
      <c r="J30" s="789"/>
      <c r="K30" s="791"/>
      <c r="L30" s="792"/>
      <c r="M30" s="788"/>
    </row>
    <row r="31" spans="1:13" ht="16.5" hidden="1" thickBot="1">
      <c r="A31" s="16"/>
      <c r="B31" s="787"/>
      <c r="C31" s="788"/>
      <c r="D31" s="788"/>
      <c r="E31" s="788"/>
      <c r="F31" s="788"/>
      <c r="G31" s="789"/>
      <c r="H31" s="789"/>
      <c r="I31" s="790"/>
      <c r="J31" s="789"/>
      <c r="K31" s="791"/>
      <c r="L31" s="792"/>
      <c r="M31" s="788"/>
    </row>
    <row r="32" spans="1:13" ht="16.5" customHeight="1">
      <c r="A32" s="16"/>
      <c r="B32" s="654" t="s">
        <v>249</v>
      </c>
      <c r="C32" s="654"/>
      <c r="D32" s="654"/>
      <c r="E32" s="654"/>
      <c r="F32" s="654"/>
      <c r="G32" s="654"/>
      <c r="H32" s="654"/>
      <c r="I32" s="654"/>
      <c r="J32" s="654"/>
      <c r="K32" s="654"/>
      <c r="L32" s="654"/>
      <c r="M32" s="654"/>
    </row>
    <row r="33" spans="1:14" ht="16.5" customHeight="1">
      <c r="A33" s="16"/>
      <c r="B33" s="375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</row>
    <row r="34" spans="1:14">
      <c r="B34" s="661"/>
      <c r="C34" s="661"/>
      <c r="D34" s="661"/>
      <c r="E34" s="661"/>
      <c r="F34" s="661"/>
      <c r="G34" s="661"/>
      <c r="H34" s="661"/>
      <c r="I34" s="661"/>
      <c r="J34" s="661"/>
      <c r="K34" s="661"/>
      <c r="L34" s="23"/>
    </row>
    <row r="35" spans="1:14" ht="16.5" thickBot="1">
      <c r="B35" s="668" t="s">
        <v>684</v>
      </c>
      <c r="C35" s="668"/>
      <c r="D35" s="668"/>
      <c r="E35" s="668"/>
      <c r="F35" s="668"/>
      <c r="G35" s="668"/>
      <c r="H35" s="668"/>
      <c r="I35" s="668"/>
      <c r="J35" s="668"/>
      <c r="K35" s="163"/>
      <c r="L35" s="163"/>
      <c r="M35" s="16"/>
    </row>
    <row r="36" spans="1:14" s="56" customFormat="1" ht="15.75" customHeight="1">
      <c r="B36" s="619" t="s">
        <v>250</v>
      </c>
      <c r="C36" s="676" t="s">
        <v>245</v>
      </c>
      <c r="D36" s="673"/>
      <c r="E36" s="672" t="s">
        <v>232</v>
      </c>
      <c r="F36" s="672"/>
      <c r="G36" s="672"/>
      <c r="H36" s="672"/>
      <c r="I36" s="672"/>
      <c r="J36" s="673"/>
      <c r="K36" s="164"/>
      <c r="L36" s="164"/>
      <c r="M36" s="96"/>
      <c r="N36" s="96"/>
    </row>
    <row r="37" spans="1:14" s="56" customFormat="1" ht="8.25" customHeight="1" thickBot="1">
      <c r="B37" s="685"/>
      <c r="C37" s="677"/>
      <c r="D37" s="675"/>
      <c r="E37" s="674"/>
      <c r="F37" s="674"/>
      <c r="G37" s="674"/>
      <c r="H37" s="674"/>
      <c r="I37" s="674"/>
      <c r="J37" s="675"/>
      <c r="K37" s="164"/>
      <c r="M37" s="374"/>
      <c r="N37" s="96"/>
    </row>
    <row r="38" spans="1:14" s="56" customFormat="1" ht="27" customHeight="1" thickBot="1">
      <c r="B38" s="620"/>
      <c r="C38" s="288" t="s">
        <v>197</v>
      </c>
      <c r="D38" s="293" t="s">
        <v>202</v>
      </c>
      <c r="E38" s="269" t="s">
        <v>246</v>
      </c>
      <c r="F38" s="669" t="s">
        <v>247</v>
      </c>
      <c r="G38" s="670"/>
      <c r="H38" s="670"/>
      <c r="I38" s="670"/>
      <c r="J38" s="671"/>
      <c r="K38" s="164"/>
      <c r="M38" s="96"/>
      <c r="N38" s="96"/>
    </row>
    <row r="39" spans="1:14" s="56" customFormat="1">
      <c r="B39" s="658" t="s">
        <v>229</v>
      </c>
      <c r="C39" s="358">
        <v>3831</v>
      </c>
      <c r="D39" s="415" t="s">
        <v>867</v>
      </c>
      <c r="E39" s="838" t="s">
        <v>902</v>
      </c>
      <c r="F39" s="655" t="s">
        <v>862</v>
      </c>
      <c r="G39" s="656"/>
      <c r="H39" s="656"/>
      <c r="I39" s="656"/>
      <c r="J39" s="657"/>
      <c r="K39" s="164"/>
      <c r="M39" s="96"/>
    </row>
    <row r="40" spans="1:14" s="56" customFormat="1">
      <c r="B40" s="659"/>
      <c r="C40" s="359"/>
      <c r="D40" s="788"/>
      <c r="E40" s="839"/>
      <c r="F40" s="651"/>
      <c r="G40" s="652"/>
      <c r="H40" s="652"/>
      <c r="I40" s="652"/>
      <c r="J40" s="653"/>
      <c r="K40" s="164"/>
      <c r="L40" s="164"/>
      <c r="M40" s="96"/>
    </row>
    <row r="41" spans="1:14" s="56" customFormat="1">
      <c r="B41" s="659"/>
      <c r="C41" s="359"/>
      <c r="D41" s="414"/>
      <c r="E41" s="839"/>
      <c r="F41" s="651"/>
      <c r="G41" s="652"/>
      <c r="H41" s="652"/>
      <c r="I41" s="652"/>
      <c r="J41" s="653"/>
      <c r="K41" s="164"/>
      <c r="L41" s="164"/>
      <c r="M41" s="96"/>
    </row>
    <row r="42" spans="1:14" s="56" customFormat="1" ht="16.5" thickBot="1">
      <c r="B42" s="659"/>
      <c r="C42" s="368"/>
      <c r="D42" s="369"/>
      <c r="E42" s="840"/>
      <c r="F42" s="651"/>
      <c r="G42" s="652"/>
      <c r="H42" s="652"/>
      <c r="I42" s="652"/>
      <c r="J42" s="653"/>
      <c r="K42" s="164"/>
      <c r="L42" s="164"/>
      <c r="M42" s="96"/>
    </row>
    <row r="43" spans="1:14" s="56" customFormat="1" ht="16.5" thickBot="1">
      <c r="B43" s="660"/>
      <c r="C43" s="805">
        <f>SUM(C39:C42)</f>
        <v>3831</v>
      </c>
      <c r="D43" s="367" t="s">
        <v>233</v>
      </c>
      <c r="E43" s="370"/>
      <c r="F43" s="371"/>
      <c r="G43" s="371"/>
      <c r="H43" s="371"/>
      <c r="I43" s="372"/>
      <c r="J43" s="373"/>
      <c r="K43" s="164"/>
      <c r="L43" s="164"/>
      <c r="M43" s="96"/>
    </row>
    <row r="44" spans="1:14" s="56" customFormat="1">
      <c r="B44" s="658" t="s">
        <v>251</v>
      </c>
      <c r="C44" s="358">
        <v>7033</v>
      </c>
      <c r="D44" s="415" t="s">
        <v>879</v>
      </c>
      <c r="E44" s="838" t="s">
        <v>885</v>
      </c>
      <c r="F44" s="655" t="s">
        <v>862</v>
      </c>
      <c r="G44" s="656"/>
      <c r="H44" s="656"/>
      <c r="I44" s="656"/>
      <c r="J44" s="657"/>
      <c r="K44" s="164"/>
      <c r="L44" s="164"/>
      <c r="M44" s="96"/>
    </row>
    <row r="45" spans="1:14" s="56" customFormat="1">
      <c r="B45" s="659"/>
      <c r="C45" s="359"/>
      <c r="D45" s="788"/>
      <c r="E45" s="839"/>
      <c r="F45" s="651"/>
      <c r="G45" s="652"/>
      <c r="H45" s="652"/>
      <c r="I45" s="652"/>
      <c r="J45" s="653"/>
      <c r="K45" s="164"/>
      <c r="L45" s="164"/>
      <c r="M45" s="96"/>
    </row>
    <row r="46" spans="1:14" s="56" customFormat="1">
      <c r="B46" s="659"/>
      <c r="C46" s="359"/>
      <c r="D46" s="153"/>
      <c r="E46" s="839"/>
      <c r="F46" s="651"/>
      <c r="G46" s="652"/>
      <c r="H46" s="652"/>
      <c r="I46" s="652"/>
      <c r="J46" s="653"/>
      <c r="K46" s="164"/>
      <c r="L46" s="164"/>
      <c r="M46" s="96"/>
    </row>
    <row r="47" spans="1:14" s="56" customFormat="1" ht="16.5" thickBot="1">
      <c r="B47" s="659"/>
      <c r="C47" s="368"/>
      <c r="D47" s="369"/>
      <c r="E47" s="840"/>
      <c r="F47" s="651"/>
      <c r="G47" s="652"/>
      <c r="H47" s="652"/>
      <c r="I47" s="652"/>
      <c r="J47" s="653"/>
      <c r="K47" s="164"/>
      <c r="L47" s="164"/>
      <c r="M47" s="96"/>
    </row>
    <row r="48" spans="1:14" s="56" customFormat="1" ht="16.5" thickBot="1">
      <c r="B48" s="660"/>
      <c r="C48" s="805">
        <f>SUM(C44:C47)</f>
        <v>7033</v>
      </c>
      <c r="D48" s="367" t="s">
        <v>233</v>
      </c>
      <c r="E48" s="370"/>
      <c r="F48" s="371"/>
      <c r="G48" s="371"/>
      <c r="H48" s="371"/>
      <c r="I48" s="372"/>
      <c r="J48" s="373"/>
      <c r="K48" s="164"/>
      <c r="L48" s="164"/>
      <c r="M48" s="96"/>
    </row>
    <row r="49" spans="2:13" s="56" customFormat="1">
      <c r="B49" s="658" t="s">
        <v>252</v>
      </c>
      <c r="C49" s="358">
        <v>11896</v>
      </c>
      <c r="D49" s="415" t="s">
        <v>880</v>
      </c>
      <c r="E49" s="838" t="s">
        <v>887</v>
      </c>
      <c r="F49" s="655" t="s">
        <v>862</v>
      </c>
      <c r="G49" s="656"/>
      <c r="H49" s="656"/>
      <c r="I49" s="656"/>
      <c r="J49" s="657"/>
      <c r="K49" s="164"/>
      <c r="L49" s="164"/>
      <c r="M49" s="96"/>
    </row>
    <row r="50" spans="2:13" s="56" customFormat="1">
      <c r="B50" s="659"/>
      <c r="C50" s="359"/>
      <c r="D50" s="152"/>
      <c r="E50" s="839"/>
      <c r="F50" s="651"/>
      <c r="G50" s="652"/>
      <c r="H50" s="652"/>
      <c r="I50" s="652"/>
      <c r="J50" s="653"/>
      <c r="K50" s="164"/>
      <c r="L50" s="164"/>
      <c r="M50" s="96"/>
    </row>
    <row r="51" spans="2:13" s="56" customFormat="1">
      <c r="B51" s="659"/>
      <c r="C51" s="359"/>
      <c r="D51" s="153"/>
      <c r="E51" s="839"/>
      <c r="F51" s="651"/>
      <c r="G51" s="652"/>
      <c r="H51" s="652"/>
      <c r="I51" s="652"/>
      <c r="J51" s="653"/>
      <c r="K51" s="164"/>
      <c r="L51" s="164"/>
      <c r="M51" s="96"/>
    </row>
    <row r="52" spans="2:13" s="56" customFormat="1" ht="16.5" thickBot="1">
      <c r="B52" s="659"/>
      <c r="C52" s="368"/>
      <c r="D52" s="369"/>
      <c r="E52" s="840"/>
      <c r="F52" s="651"/>
      <c r="G52" s="652"/>
      <c r="H52" s="652"/>
      <c r="I52" s="652"/>
      <c r="J52" s="653"/>
      <c r="K52" s="164"/>
      <c r="L52" s="164"/>
      <c r="M52" s="96"/>
    </row>
    <row r="53" spans="2:13" s="56" customFormat="1" ht="16.5" thickBot="1">
      <c r="B53" s="660"/>
      <c r="C53" s="805">
        <f>SUM(C49:C52)</f>
        <v>11896</v>
      </c>
      <c r="D53" s="367" t="s">
        <v>233</v>
      </c>
      <c r="E53" s="370"/>
      <c r="F53" s="371"/>
      <c r="G53" s="371"/>
      <c r="H53" s="371"/>
      <c r="I53" s="372"/>
      <c r="J53" s="373"/>
      <c r="K53" s="164"/>
      <c r="L53" s="164"/>
      <c r="M53" s="96"/>
    </row>
    <row r="54" spans="2:13" s="56" customFormat="1">
      <c r="B54" s="658" t="s">
        <v>253</v>
      </c>
      <c r="C54" s="358">
        <v>9998</v>
      </c>
      <c r="D54" s="415" t="s">
        <v>881</v>
      </c>
      <c r="E54" s="838" t="s">
        <v>890</v>
      </c>
      <c r="F54" s="655" t="s">
        <v>862</v>
      </c>
      <c r="G54" s="656"/>
      <c r="H54" s="656"/>
      <c r="I54" s="656"/>
      <c r="J54" s="657"/>
      <c r="K54" s="164"/>
      <c r="L54" s="164"/>
      <c r="M54" s="96"/>
    </row>
    <row r="55" spans="2:13" s="56" customFormat="1">
      <c r="B55" s="659"/>
      <c r="C55" s="359"/>
      <c r="D55" s="152"/>
      <c r="E55" s="839"/>
      <c r="F55" s="651"/>
      <c r="G55" s="652"/>
      <c r="H55" s="652"/>
      <c r="I55" s="652"/>
      <c r="J55" s="653"/>
      <c r="K55" s="164"/>
      <c r="L55" s="164"/>
      <c r="M55" s="96"/>
    </row>
    <row r="56" spans="2:13" s="56" customFormat="1">
      <c r="B56" s="659"/>
      <c r="C56" s="359"/>
      <c r="D56" s="153"/>
      <c r="E56" s="839"/>
      <c r="F56" s="651"/>
      <c r="G56" s="652"/>
      <c r="H56" s="652"/>
      <c r="I56" s="652"/>
      <c r="J56" s="653"/>
      <c r="K56" s="164"/>
      <c r="L56" s="164"/>
      <c r="M56" s="96"/>
    </row>
    <row r="57" spans="2:13" s="56" customFormat="1" ht="16.5" thickBot="1">
      <c r="B57" s="659"/>
      <c r="C57" s="368"/>
      <c r="D57" s="369"/>
      <c r="E57" s="840"/>
      <c r="F57" s="651"/>
      <c r="G57" s="652"/>
      <c r="H57" s="652"/>
      <c r="I57" s="652"/>
      <c r="J57" s="653"/>
      <c r="K57" s="164"/>
      <c r="L57" s="164"/>
      <c r="M57" s="96"/>
    </row>
    <row r="58" spans="2:13" s="56" customFormat="1" ht="16.5" thickBot="1">
      <c r="B58" s="660"/>
      <c r="C58" s="805">
        <f>SUM(C54:C57)</f>
        <v>9998</v>
      </c>
      <c r="D58" s="367" t="s">
        <v>233</v>
      </c>
      <c r="E58" s="370"/>
      <c r="F58" s="371"/>
      <c r="G58" s="371"/>
      <c r="H58" s="371"/>
      <c r="I58" s="372"/>
      <c r="J58" s="373"/>
      <c r="K58" s="164"/>
      <c r="L58" s="164"/>
      <c r="M58" s="96"/>
    </row>
    <row r="59" spans="2:13" s="56" customFormat="1">
      <c r="B59" s="658" t="s">
        <v>254</v>
      </c>
      <c r="C59" s="358">
        <v>11384</v>
      </c>
      <c r="D59" s="415" t="s">
        <v>882</v>
      </c>
      <c r="E59" s="838" t="s">
        <v>897</v>
      </c>
      <c r="F59" s="655" t="s">
        <v>862</v>
      </c>
      <c r="G59" s="656"/>
      <c r="H59" s="656"/>
      <c r="I59" s="656"/>
      <c r="J59" s="657"/>
      <c r="K59" s="164"/>
      <c r="L59" s="164"/>
      <c r="M59" s="96"/>
    </row>
    <row r="60" spans="2:13" s="56" customFormat="1">
      <c r="B60" s="659"/>
      <c r="C60" s="359"/>
      <c r="D60" s="152"/>
      <c r="E60" s="839"/>
      <c r="F60" s="651"/>
      <c r="G60" s="652"/>
      <c r="H60" s="652"/>
      <c r="I60" s="652"/>
      <c r="J60" s="653"/>
      <c r="K60" s="164"/>
      <c r="L60" s="164"/>
      <c r="M60" s="96"/>
    </row>
    <row r="61" spans="2:13" s="56" customFormat="1">
      <c r="B61" s="659"/>
      <c r="C61" s="359"/>
      <c r="D61" s="153"/>
      <c r="E61" s="839"/>
      <c r="F61" s="651"/>
      <c r="G61" s="652"/>
      <c r="H61" s="652"/>
      <c r="I61" s="652"/>
      <c r="J61" s="653"/>
      <c r="K61" s="164"/>
      <c r="L61" s="164"/>
      <c r="M61" s="96"/>
    </row>
    <row r="62" spans="2:13" s="56" customFormat="1" ht="16.5" thickBot="1">
      <c r="B62" s="659"/>
      <c r="C62" s="368"/>
      <c r="D62" s="369"/>
      <c r="E62" s="840"/>
      <c r="F62" s="651"/>
      <c r="G62" s="652"/>
      <c r="H62" s="652"/>
      <c r="I62" s="652"/>
      <c r="J62" s="653"/>
      <c r="K62" s="164"/>
      <c r="L62" s="164"/>
      <c r="M62" s="96"/>
    </row>
    <row r="63" spans="2:13" s="56" customFormat="1" ht="16.5" thickBot="1">
      <c r="B63" s="660"/>
      <c r="C63" s="805">
        <f>SUM(C59:C62)</f>
        <v>11384</v>
      </c>
      <c r="D63" s="367" t="s">
        <v>233</v>
      </c>
      <c r="E63" s="370"/>
      <c r="F63" s="371"/>
      <c r="G63" s="371"/>
      <c r="H63" s="371"/>
      <c r="I63" s="372"/>
      <c r="J63" s="373"/>
      <c r="K63" s="164"/>
      <c r="L63" s="164"/>
      <c r="M63" s="96"/>
    </row>
    <row r="64" spans="2:13">
      <c r="I64" s="16"/>
      <c r="J64" s="16"/>
    </row>
    <row r="65" spans="2:2">
      <c r="B65" s="13" t="s">
        <v>248</v>
      </c>
    </row>
  </sheetData>
  <mergeCells count="94">
    <mergeCell ref="E22:E24"/>
    <mergeCell ref="F22:F24"/>
    <mergeCell ref="B2:M2"/>
    <mergeCell ref="B10:B12"/>
    <mergeCell ref="C7:F8"/>
    <mergeCell ref="B7:B9"/>
    <mergeCell ref="I7:M7"/>
    <mergeCell ref="K8:M8"/>
    <mergeCell ref="B6:M6"/>
    <mergeCell ref="C10:C12"/>
    <mergeCell ref="G7:H8"/>
    <mergeCell ref="I8:J8"/>
    <mergeCell ref="E10:E12"/>
    <mergeCell ref="I10:I12"/>
    <mergeCell ref="J10:J12"/>
    <mergeCell ref="H10:H12"/>
    <mergeCell ref="D10:D12"/>
    <mergeCell ref="B25:B27"/>
    <mergeCell ref="B36:B38"/>
    <mergeCell ref="C13:C15"/>
    <mergeCell ref="C16:C18"/>
    <mergeCell ref="C19:C21"/>
    <mergeCell ref="C25:C27"/>
    <mergeCell ref="B19:B21"/>
    <mergeCell ref="B13:B15"/>
    <mergeCell ref="B16:B18"/>
    <mergeCell ref="B22:B24"/>
    <mergeCell ref="C22:C24"/>
    <mergeCell ref="E19:E21"/>
    <mergeCell ref="E25:E27"/>
    <mergeCell ref="I19:I21"/>
    <mergeCell ref="D19:D21"/>
    <mergeCell ref="G19:G21"/>
    <mergeCell ref="H19:H21"/>
    <mergeCell ref="H25:H27"/>
    <mergeCell ref="G25:G27"/>
    <mergeCell ref="I25:I27"/>
    <mergeCell ref="D25:D27"/>
    <mergeCell ref="F19:F21"/>
    <mergeCell ref="F25:F27"/>
    <mergeCell ref="G22:G24"/>
    <mergeCell ref="H22:H24"/>
    <mergeCell ref="I22:I24"/>
    <mergeCell ref="D22:D24"/>
    <mergeCell ref="H13:H15"/>
    <mergeCell ref="H16:H18"/>
    <mergeCell ref="F10:F12"/>
    <mergeCell ref="F13:F15"/>
    <mergeCell ref="F16:F18"/>
    <mergeCell ref="D13:D15"/>
    <mergeCell ref="D16:D18"/>
    <mergeCell ref="G10:G12"/>
    <mergeCell ref="G13:G15"/>
    <mergeCell ref="G16:G18"/>
    <mergeCell ref="E13:E15"/>
    <mergeCell ref="E16:E18"/>
    <mergeCell ref="F62:J62"/>
    <mergeCell ref="B35:J35"/>
    <mergeCell ref="F54:J54"/>
    <mergeCell ref="F55:J55"/>
    <mergeCell ref="F56:J56"/>
    <mergeCell ref="F57:J57"/>
    <mergeCell ref="F59:J59"/>
    <mergeCell ref="B59:B63"/>
    <mergeCell ref="F38:J38"/>
    <mergeCell ref="E36:J37"/>
    <mergeCell ref="F39:J39"/>
    <mergeCell ref="F41:J41"/>
    <mergeCell ref="C36:D37"/>
    <mergeCell ref="B39:B43"/>
    <mergeCell ref="F40:J40"/>
    <mergeCell ref="F60:J60"/>
    <mergeCell ref="J13:J15"/>
    <mergeCell ref="J16:J18"/>
    <mergeCell ref="J19:J21"/>
    <mergeCell ref="J25:J27"/>
    <mergeCell ref="I13:I15"/>
    <mergeCell ref="I16:I18"/>
    <mergeCell ref="J22:J24"/>
    <mergeCell ref="F61:J61"/>
    <mergeCell ref="B32:M32"/>
    <mergeCell ref="F47:J47"/>
    <mergeCell ref="F49:J49"/>
    <mergeCell ref="F50:J50"/>
    <mergeCell ref="F51:J51"/>
    <mergeCell ref="F52:J52"/>
    <mergeCell ref="B49:B53"/>
    <mergeCell ref="B54:B58"/>
    <mergeCell ref="B34:K34"/>
    <mergeCell ref="B44:B48"/>
    <mergeCell ref="F42:J42"/>
    <mergeCell ref="F44:J44"/>
    <mergeCell ref="F45:J45"/>
    <mergeCell ref="F46:J46"/>
  </mergeCells>
  <dataValidations count="1">
    <dataValidation type="list" allowBlank="1" showInputMessage="1" showErrorMessage="1" sqref="G10:G31">
      <formula1>$B$3:$B$5</formula1>
    </dataValidation>
  </dataValidations>
  <pageMargins left="0.19685039370078741" right="0.11811023622047245" top="0.15748031496062992" bottom="0.15748031496062992" header="0.31496062992125984" footer="0.31496062992125984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13</vt:i4>
      </vt:variant>
      <vt:variant>
        <vt:lpstr>Imenovani opsezi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стања'!Oblast_štampanja</vt:lpstr>
      <vt:lpstr>Готовина!Oblast_štampanja</vt:lpstr>
      <vt:lpstr>'Динамика запослених'!Oblast_štampanja</vt:lpstr>
      <vt:lpstr>'Извештај о новчаним токовима'!Oblast_štampanja</vt:lpstr>
      <vt:lpstr>'Ср. за посебне намене'!Oblast_štampanja</vt:lpstr>
      <vt:lpstr>'Трошкови запослених'!Oblast_štampanja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Centrala</dc:creator>
  <cp:lastModifiedBy>Sef</cp:lastModifiedBy>
  <cp:lastPrinted>2022-01-24T12:36:38Z</cp:lastPrinted>
  <dcterms:created xsi:type="dcterms:W3CDTF">2013-03-12T08:27:17Z</dcterms:created>
  <dcterms:modified xsi:type="dcterms:W3CDTF">2022-01-24T12:50:36Z</dcterms:modified>
</cp:coreProperties>
</file>